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6" tabRatio="898" firstSheet="1" activeTab="7"/>
  </bookViews>
  <sheets>
    <sheet name="1.1 Xet tuyen thang" sheetId="1" r:id="rId1"/>
    <sheet name="1.2 Uu tien xet tuyen" sheetId="2" r:id="rId2"/>
    <sheet name="2. Xét diem thi THPT" sheetId="3" r:id="rId3"/>
    <sheet name="3. HOCBA" sheetId="4" r:id="rId4"/>
    <sheet name="4. Xét diem ĐGNL TPHCM" sheetId="5" r:id="rId5"/>
    <sheet name="5. Xet diem DGNL ĐHSPHN" sheetId="6" r:id="rId6"/>
    <sheet name="6. TSR" sheetId="7" r:id="rId7"/>
    <sheet name="7. Phân bổ" sheetId="8" r:id="rId8"/>
    <sheet name="8. Diem moi 2024" sheetId="9" r:id="rId9"/>
    <sheet name="Sheet1" sheetId="10" r:id="rId10"/>
  </sheets>
  <definedNames>
    <definedName name="_xlnm._FilterDatabase" localSheetId="1" hidden="1">'1.2 Uu tien xet tuyen'!$C$1:$C$46</definedName>
    <definedName name="_xlnm._FilterDatabase" localSheetId="2" hidden="1">'2. Xét diem thi THPT'!$C$1:$C$64</definedName>
    <definedName name="_xlnm._FilterDatabase" localSheetId="3" hidden="1">'3. HOCBA'!$C$1:$C$42</definedName>
    <definedName name="_xlnm._FilterDatabase" localSheetId="6" hidden="1">'6. TSR'!$C$1:$C$62</definedName>
    <definedName name="OLE_LINK13" localSheetId="0">'1.1 Xet tuyen thang'!#REF!</definedName>
    <definedName name="OLE_LINK13" localSheetId="2">'2. Xét diem thi THPT'!#REF!</definedName>
    <definedName name="OLE_LINK13" localSheetId="4">'4. Xét diem ĐGNL TPHCM'!#REF!</definedName>
    <definedName name="OLE_LINK9" localSheetId="0">'1.1 Xet tuyen thang'!#REF!</definedName>
    <definedName name="OLE_LINK9" localSheetId="2">'2. Xét diem thi THPT'!#REF!</definedName>
    <definedName name="OLE_LINK9" localSheetId="4">'4. Xét diem ĐGNL TPHCM'!#REF!</definedName>
    <definedName name="_xlnm.Print_Titles" localSheetId="0">'1.1 Xet tuyen thang'!$4:$4</definedName>
    <definedName name="_xlnm.Print_Titles" localSheetId="2">'2. Xét diem thi THPT'!$4:$4</definedName>
    <definedName name="_xlnm.Print_Titles" localSheetId="4">'4. Xét diem ĐGNL TPHCM'!$4:$4</definedName>
    <definedName name="Z_520D2F37_F784_4BD0_8B7A_F4BC334230A9_.wvu.FilterData" localSheetId="0" hidden="1">'1.1 Xet tuyen thang'!$A$5:$L$36</definedName>
    <definedName name="Z_520D2F37_F784_4BD0_8B7A_F4BC334230A9_.wvu.FilterData" localSheetId="1" hidden="1">'1.2 Uu tien xet tuyen'!$C$1:$C$46</definedName>
    <definedName name="Z_520D2F37_F784_4BD0_8B7A_F4BC334230A9_.wvu.FilterData" localSheetId="2" hidden="1">'2. Xét diem thi THPT'!$C$1:$C$64</definedName>
    <definedName name="Z_520D2F37_F784_4BD0_8B7A_F4BC334230A9_.wvu.FilterData" localSheetId="3" hidden="1">'3. HOCBA'!$C$1:$C$42</definedName>
    <definedName name="Z_520D2F37_F784_4BD0_8B7A_F4BC334230A9_.wvu.FilterData" localSheetId="4" hidden="1">'4. Xét diem ĐGNL TPHCM'!$A$5:$K$9</definedName>
    <definedName name="Z_520D2F37_F784_4BD0_8B7A_F4BC334230A9_.wvu.FilterData" localSheetId="6" hidden="1">'6. TSR'!$C$1:$C$62</definedName>
    <definedName name="Z_520D2F37_F784_4BD0_8B7A_F4BC334230A9_.wvu.PrintTitles" localSheetId="0" hidden="1">'1.1 Xet tuyen thang'!$4:$4</definedName>
    <definedName name="Z_520D2F37_F784_4BD0_8B7A_F4BC334230A9_.wvu.PrintTitles" localSheetId="2" hidden="1">'2. Xét diem thi THPT'!$4:$4</definedName>
    <definedName name="Z_520D2F37_F784_4BD0_8B7A_F4BC334230A9_.wvu.PrintTitles" localSheetId="4" hidden="1">'4. Xét diem ĐGNL TPHCM'!$4:$4</definedName>
    <definedName name="Z_67B73670_8AD7_4B58_AB86_A9F54155CA92_.wvu.FilterData" localSheetId="0" hidden="1">'1.1 Xet tuyen thang'!$A$5:$L$36</definedName>
    <definedName name="Z_67B73670_8AD7_4B58_AB86_A9F54155CA92_.wvu.FilterData" localSheetId="1" hidden="1">'1.2 Uu tien xet tuyen'!$C$1:$C$46</definedName>
    <definedName name="Z_67B73670_8AD7_4B58_AB86_A9F54155CA92_.wvu.FilterData" localSheetId="2" hidden="1">'2. Xét diem thi THPT'!$C$1:$C$64</definedName>
    <definedName name="Z_67B73670_8AD7_4B58_AB86_A9F54155CA92_.wvu.FilterData" localSheetId="3" hidden="1">'3. HOCBA'!$C$1:$C$42</definedName>
    <definedName name="Z_67B73670_8AD7_4B58_AB86_A9F54155CA92_.wvu.FilterData" localSheetId="4" hidden="1">'4. Xét diem ĐGNL TPHCM'!$A$5:$K$9</definedName>
    <definedName name="Z_67B73670_8AD7_4B58_AB86_A9F54155CA92_.wvu.FilterData" localSheetId="6" hidden="1">'6. TSR'!$C$1:$C$62</definedName>
    <definedName name="Z_67B73670_8AD7_4B58_AB86_A9F54155CA92_.wvu.PrintTitles" localSheetId="0" hidden="1">'1.1 Xet tuyen thang'!$4:$4</definedName>
    <definedName name="Z_67B73670_8AD7_4B58_AB86_A9F54155CA92_.wvu.PrintTitles" localSheetId="2" hidden="1">'2. Xét diem thi THPT'!$4:$4</definedName>
    <definedName name="Z_67B73670_8AD7_4B58_AB86_A9F54155CA92_.wvu.PrintTitles" localSheetId="4" hidden="1">'4. Xét diem ĐGNL TPHCM'!$4:$4</definedName>
  </definedNames>
  <calcPr fullCalcOnLoad="1"/>
</workbook>
</file>

<file path=xl/sharedStrings.xml><?xml version="1.0" encoding="utf-8"?>
<sst xmlns="http://schemas.openxmlformats.org/spreadsheetml/2006/main" count="1328" uniqueCount="322">
  <si>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</si>
  <si>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</si>
  <si>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</si>
  <si>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</si>
  <si>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</si>
  <si>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</si>
  <si>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</si>
  <si>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</si>
  <si>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</si>
  <si>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</si>
  <si>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</si>
  <si>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</si>
  <si>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</si>
  <si>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</si>
  <si>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</si>
  <si>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</si>
  <si>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</si>
  <si>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</si>
  <si>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</si>
  <si>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Mã trường</t>
  </si>
  <si>
    <t>(10)</t>
  </si>
  <si>
    <t>(11)</t>
  </si>
  <si>
    <t>Nguyên tắc xét tuyển</t>
  </si>
  <si>
    <t>I</t>
  </si>
  <si>
    <t>Công nghệ sinh học</t>
  </si>
  <si>
    <t>Tên ngành/chuyên ngành</t>
  </si>
  <si>
    <t>Bằng nhau</t>
  </si>
  <si>
    <t>Đối tượng xét tuyển</t>
  </si>
  <si>
    <t>DDS</t>
  </si>
  <si>
    <t>TRƯỜNG ĐẠI HỌCSƯ PHẠM</t>
  </si>
  <si>
    <t>Giáo dục thể chất</t>
  </si>
  <si>
    <t xml:space="preserve">Sư phạm Khoa học tự nhiên </t>
  </si>
  <si>
    <t>Việt Nam học</t>
  </si>
  <si>
    <t>Giáo dục Chính trị</t>
  </si>
  <si>
    <t>Giáo dục Công dân</t>
  </si>
  <si>
    <t>Văn hóa học</t>
  </si>
  <si>
    <t xml:space="preserve">Sư phạm Hóa học </t>
  </si>
  <si>
    <t>Sư phạm Sinh học</t>
  </si>
  <si>
    <t xml:space="preserve">Báo chí </t>
  </si>
  <si>
    <t xml:space="preserve">Sư phạm Lịch sử </t>
  </si>
  <si>
    <t xml:space="preserve">Lịch sử </t>
  </si>
  <si>
    <t xml:space="preserve">Công nghệ thông tin </t>
  </si>
  <si>
    <t xml:space="preserve">Sư phạm Toán học </t>
  </si>
  <si>
    <t>Văn học</t>
  </si>
  <si>
    <t>Sư phạm Ngữ văn</t>
  </si>
  <si>
    <t>Sư phạm Tin học</t>
  </si>
  <si>
    <t>Công nghệ thông tin</t>
  </si>
  <si>
    <t>Tâm lý học</t>
  </si>
  <si>
    <t>Hóa học</t>
  </si>
  <si>
    <t>Công tác xã hội</t>
  </si>
  <si>
    <t>Sư phạm Khoa học tự nhiên</t>
  </si>
  <si>
    <t>III</t>
  </si>
  <si>
    <t>TRƯỜNG ĐẠI HỌC SƯ PHẠM</t>
  </si>
  <si>
    <t>Giáo dục Tiểu học</t>
  </si>
  <si>
    <t>Theo quy định của Bộ GD&amp;ĐT</t>
  </si>
  <si>
    <t>1.C00
2.C20
3.D66
4.C19</t>
  </si>
  <si>
    <t xml:space="preserve">Ưu tiên môn Ngữ văn
</t>
  </si>
  <si>
    <t>Sư phạm Toán học</t>
  </si>
  <si>
    <t xml:space="preserve">1. Toán + Vật lý + Hóa học 
2. Toán + Vật lý + Tiếng Anh </t>
  </si>
  <si>
    <t>1.A00
2.A01</t>
  </si>
  <si>
    <t>Ưu tiên môn Toán</t>
  </si>
  <si>
    <t>Sư phạm Vật lý</t>
  </si>
  <si>
    <t>1. Vật lý + Toán + Hóa học  
2. Vật lý + Toán + Tiếng Anh 
3. Vật lý + Toán + Sinh học</t>
  </si>
  <si>
    <t>1.A00
2.A01
3.A02</t>
  </si>
  <si>
    <t>Ưu tiên môn Vật lý</t>
  </si>
  <si>
    <t>1. Hóa học + Toán + Vật lý
2. Hóa học + Toán + Tiếng Anh
3. Hóa học + Toán + Sinh học</t>
  </si>
  <si>
    <t>1.A00
2.D07
3.B00</t>
  </si>
  <si>
    <t>Ưu tiên môn Hóa học</t>
  </si>
  <si>
    <t>Ưu tiên môn Sinh học</t>
  </si>
  <si>
    <t>1.C00
2.C14
3.D66</t>
  </si>
  <si>
    <t>Ưu tiên môn Ngữ văn</t>
  </si>
  <si>
    <t>Sư phạm Lịch sử</t>
  </si>
  <si>
    <t>1.C00
2.C19</t>
  </si>
  <si>
    <t>Ưu tiên môn Lịch sử</t>
  </si>
  <si>
    <t>Sư phạm Địa lý</t>
  </si>
  <si>
    <t>1. Địa lý + Ngữ văn + Lịch sử 
2. Địa lý + Ngữ văn + Tiếng Anh</t>
  </si>
  <si>
    <t>1.C00
2.D15</t>
  </si>
  <si>
    <t>Ưu tiên môn Địa lý</t>
  </si>
  <si>
    <t>Giáo dục Mầm non</t>
  </si>
  <si>
    <t>1.M09
2.M01</t>
  </si>
  <si>
    <t>Ưu tiên môn Năng khiếu 1</t>
  </si>
  <si>
    <t>Sư phạm Âm nhạc</t>
  </si>
  <si>
    <t>1.Toán + Vật lý + Hóa học  
2.Toán + Sinh học + Vật lý 
3.Toán + Hóa học + Sinh học                  4.Toán + KHTN + Tiếng Anh</t>
  </si>
  <si>
    <t>1.A00
2.A02
3.B00
4.D90</t>
  </si>
  <si>
    <t>Sư phạm Lịch sử- Địa lý</t>
  </si>
  <si>
    <t>1.C00
2.D78
3.C19
4.C20</t>
  </si>
  <si>
    <t>1.T00
2.T02
3.T03
4.T05</t>
  </si>
  <si>
    <t>Ưu tiên môn Năng khiếu TDTT</t>
  </si>
  <si>
    <t xml:space="preserve">Công nghệ Sinh học </t>
  </si>
  <si>
    <t>(*)</t>
  </si>
  <si>
    <t>Hóa học, gồm các chuyên ngành: 
1. Hóa Dược; 
2. Hóa phân tích môi trường</t>
  </si>
  <si>
    <t>1. Hóa học + Toán + Vật lý
2. Hóa học + Toán + Tiếng Anh
3. Hóa học + Toán + Sinh học</t>
  </si>
  <si>
    <t>1. Hóa học  + Toán + Vật lý
2. Hóa học + Toán + Tiếng Anh
3. Hóa học + Toán + Sinh học</t>
  </si>
  <si>
    <t>1. Toán + Vật lý + Hóa học
2. Toán + Vật lý + Tiếng Anh</t>
  </si>
  <si>
    <t>1. Ngữ văn + Lịch sử + Địa lý
2. Ngữ văn + Địa lý + Tiếng Anh
3. Ngữ văn + GDCD + Toán
4. Ngữ văn + GDCD + Tiếng Anh</t>
  </si>
  <si>
    <t>1.C00
2.D15
3.C14
4.D66</t>
  </si>
  <si>
    <t>Lịch sử (chuyên ngành Quan hệ quốc tế)</t>
  </si>
  <si>
    <t>1. Lịch sử + Ngữ văn +  Địa lý
2. Lịch sử + Ngữ văn + GDCD
3. Lịch sử + Ngữ văn + Tiếng Anh</t>
  </si>
  <si>
    <t>1.C00
2.C19
3.D14</t>
  </si>
  <si>
    <t>Địa lý học (chuyên ngành  Địa lý du lịch)</t>
  </si>
  <si>
    <t>1. Địa lý + Ngữ văn + Lịch sử
2. Địa lý + Ngữ văn + Tiếng Anh</t>
  </si>
  <si>
    <t xml:space="preserve">1.C00
2.D15 </t>
  </si>
  <si>
    <t>Việt Nam học (chuyên ngành Văn hóa du lịch)</t>
  </si>
  <si>
    <t>1. Ngữ văn + Địa lý + Lịch sử
2. Ngữ văn + Địa lý + Tiếng Anh
3. Ngữ văn + Lịch sử + Tiếng Anh</t>
  </si>
  <si>
    <t>1.C00
2.D15
3.D14</t>
  </si>
  <si>
    <t xml:space="preserve">Văn hoá học </t>
  </si>
  <si>
    <t>Báo chí</t>
  </si>
  <si>
    <t>Quản lý tài nguyên và môi trường</t>
  </si>
  <si>
    <t>- Ngưỡng ĐBCL đầu vào được công bố sau khi có kết quả thi THPT.</t>
  </si>
  <si>
    <t>- Điểm xét tuyển (ĐXT) = Tổng điểm các môn trong tổ hợp xét tuyển + Điểm ưu tiên.</t>
  </si>
  <si>
    <t>Mã tổ hợp</t>
  </si>
  <si>
    <t>II</t>
  </si>
  <si>
    <t>1. Toán + Vật lý + Hóa học     
2. Ngữ văn + Lịch sử + Địa lý
3. Toán  + Ngữ văn + Tiếng Anh
4. Toán + Hóa học +Sinh học</t>
  </si>
  <si>
    <t>1.A00
2.C00
3.D01
4. B00</t>
  </si>
  <si>
    <t>1. Sinh học + Toán + Hóa học
2. Sinh học + Toán + Tiếng Anh 
3. Sinh học + Toán + Ngữ văn</t>
  </si>
  <si>
    <t>1.B00
2.B08
3. B03</t>
  </si>
  <si>
    <t xml:space="preserve">1. Năng khiếu 1 (Kể chuyện, đọc diễn cảm) + Năng khiếu 2 (Hát, Nhạc) + Toán
2.  Năng khiếu 1 (Kể chuyện, đọc diễn cảm) + Năng khiếu 2 (Hát, Nhạc) + Ngữ văn </t>
  </si>
  <si>
    <t>1.N00
2.N01</t>
  </si>
  <si>
    <t xml:space="preserve">1.Toán + Vật lý + Hóa học  
2.Toán + Sinh học + Vật lý 
3.Toán + Hóa học + Sinh học                  </t>
  </si>
  <si>
    <t>1.A00
2.A02
3.B00</t>
  </si>
  <si>
    <t>Sư phạm Lịch sử - Địa lý</t>
  </si>
  <si>
    <t>1.C00
2.C19
3.C20</t>
  </si>
  <si>
    <t>Tổng điểm 3 môn theo tổ hợp &gt;=15,00</t>
  </si>
  <si>
    <t>Địa lý học (chuyên ngành: Địa lý du lịch)</t>
  </si>
  <si>
    <t>1. Ngữ văn + Địa lý + Lịch sử
2. Ngữ văn + Tiếng Anh + Toán
3. Sinh học + Toán + Hóa học
4. Ngữ văn + GDCD + Tiếng Anh</t>
  </si>
  <si>
    <t>1.C00
2.D01
3.B00
4.D66</t>
  </si>
  <si>
    <t xml:space="preserve">* Ghi chú: </t>
  </si>
  <si>
    <t>Không</t>
  </si>
  <si>
    <r>
      <rPr>
        <b/>
        <sz val="11"/>
        <rFont val="Times New Roman"/>
        <family val="1"/>
      </rPr>
      <t>- Điểm xét tuyển (ĐXT)</t>
    </r>
    <r>
      <rPr>
        <sz val="11"/>
        <rFont val="Times New Roman"/>
        <family val="1"/>
      </rPr>
      <t xml:space="preserve"> = Điểm bài thi ĐGNL + Điểm ưu tiên</t>
    </r>
  </si>
  <si>
    <r>
      <rPr>
        <b/>
        <sz val="11"/>
        <rFont val="Times New Roman"/>
        <family val="1"/>
      </rPr>
      <t xml:space="preserve">- Trường ĐHSP: </t>
    </r>
    <r>
      <rPr>
        <sz val="11"/>
        <rFont val="Times New Roman"/>
        <family val="1"/>
      </rPr>
      <t xml:space="preserve">
'+ Trường hợp tổng số thí sinh trúng tuyển của một ngành &lt;15, các thí sinh sẽ được đăng ký chuyển sang ngành đào tạo khác cùng tổ hợp, cùng phương thức xét tuyển và có điểm xét tuyển lớn hơn hoặc bằng điểm trúng tuyển của ngành sẽ chuyển sang.
</t>
    </r>
  </si>
  <si>
    <t>Vật lý kỹ thuật</t>
  </si>
  <si>
    <t>(12)</t>
  </si>
  <si>
    <t xml:space="preserve">Địa lý học </t>
  </si>
  <si>
    <t xml:space="preserve">Xét tuyển thẳng theo quy định của Quy chế tuyển sinh </t>
  </si>
  <si>
    <t>Mã Phương thức</t>
  </si>
  <si>
    <t>Tên Phương thức</t>
  </si>
  <si>
    <t xml:space="preserve">Theo Quy định chung của Bộ Giáo dục và đào tạo. </t>
  </si>
  <si>
    <t>Mã phương thức</t>
  </si>
  <si>
    <t>Tên phương thức</t>
  </si>
  <si>
    <t>(13)</t>
  </si>
  <si>
    <t>Xét kết quả thi tốt nghiệp THPT</t>
  </si>
  <si>
    <t>Xét kết quả học tập cấp THPT (học bạ)</t>
  </si>
  <si>
    <t>Kết hợp kết quả học tập cấp THPT với điểm thi năng khiếu để xét tuyển</t>
  </si>
  <si>
    <t>1. Ngữ văn + Địa lý + Lịch sử
2. Ngữ văn + Toán + Tiếng Anh
3. Ngữ văn + GDCD + Lịch sử
4. Ngữ văn + Địa lý + GDCD</t>
  </si>
  <si>
    <t>1.C00
2. D01
3. C19
4. C20</t>
  </si>
  <si>
    <t>Tổ hợp xét tuyển</t>
  </si>
  <si>
    <t>Nhóm xét tuyển</t>
  </si>
  <si>
    <t xml:space="preserve">Hóa học </t>
  </si>
  <si>
    <t xml:space="preserve">Văn học </t>
  </si>
  <si>
    <t xml:space="preserve">Địa lý hoc </t>
  </si>
  <si>
    <t xml:space="preserve">Công nghệ sinh học </t>
  </si>
  <si>
    <t>Lịch sử</t>
  </si>
  <si>
    <t xml:space="preserve">Địa lí học </t>
  </si>
  <si>
    <t>Tất các các ngành cử nhân khoa học</t>
  </si>
  <si>
    <t>Học sinh giỏi liên tục 2 năm lớp 10, lớp 11 và học kỳ 1 lớp 12</t>
  </si>
  <si>
    <t>Điểm quy đổi</t>
  </si>
  <si>
    <t>270 điểm</t>
  </si>
  <si>
    <t>Trường hợp có nhiều thí sinh đồng hạng vượt quá chỉ tiêu sẽ xét đến điểm trung bình năm học lớp 12.</t>
  </si>
  <si>
    <t>Thí sinh lựa chỉ được lựa chọn 01 trong những nhóm xét tuyển để đăng ký. Xét theo điểm xét tuyển của thí sinh từ cao xuống thấp cho đến khi hết chỉ tiêu</t>
  </si>
  <si>
    <t>(Dự kiến)</t>
  </si>
  <si>
    <t>Tổng chỉ tiêu</t>
  </si>
  <si>
    <t>THPT</t>
  </si>
  <si>
    <t>Học bạ</t>
  </si>
  <si>
    <t>Tuyển thẳng</t>
  </si>
  <si>
    <t xml:space="preserve">ĐGNL ĐHQG TPHCM </t>
  </si>
  <si>
    <t xml:space="preserve">ĐGNL Khối Sư phạm </t>
  </si>
  <si>
    <t>Tuyển sinh riêng</t>
  </si>
  <si>
    <t>Trường Đại học Sư phạm</t>
  </si>
  <si>
    <t>+ Giải Nhất: 300 điểm;
'+ Giải Nhì: 290 điểm;
'+ Giải Ba: 280 điểm;
'+ Giải Khuyến khích: 270 điểm;</t>
  </si>
  <si>
    <t>300 điểm</t>
  </si>
  <si>
    <t>+ Giải Nhất: 300 điểm;
'+ Giải Nhì: 290 điểm;
'+ Giải Ba: 280 điểm;</t>
  </si>
  <si>
    <t>Hội đồng tuyển sinh Trường ĐHSP căn cứ kết quả học tập THPT của thí sinh và yêu cầu của ngành đào tạo (trừ các ngành có xét môn Năng khiếu) để xem xét, quyết định nhận vào học những trường hợp quy định dưới đây (trường hợp cần thiết kèm theo điều kiện thí sinh phải học 01 năm bổ sung kiến thức trước khi vào học chính thức) của thí sinh</t>
  </si>
  <si>
    <t>Thí sinh chỉ được lựa chọn 01 trong những nhóm xét tuyển để đăng ký. Xét theo điểm xét tuyển của thí sinh từ cao xuống thấp cho đến khi hết chỉ tiêu</t>
  </si>
  <si>
    <t xml:space="preserve">+ Giải Nhất: 260 điểm;
'+ Giải Nhì: 250 điểm;
'+ Giải Ba: 240 điểm;
'+ Giải Khuyến khích: 230 điểm;
</t>
  </si>
  <si>
    <t>- Trường ĐHSP: 
'+ Trường hợp tổng số thí sinh trúng tuyển của một ngành &lt;15, các thí sinh sẽ được đăng ký chuyển sang ngành đào tạo khác cùng tổ hợp, cùng phương thức xét tuyển và có điểm xét tuyển lớn hơn hoặc bằng điểm trúng tuyển của ngành sẽ chuyển sang.
'+ Trường hợp tổng số thí sinh đăng ký dự thi năng khiếu của một ngành &lt;15, Trường sẽ không tổ chức thi năng khiếu cho ngành này.
'+ Trường hợp do tình hình thiên tai, dịch bệnh diễn biến phức tạp không tiến hành tổ chức thi năng khiếu trực tiếp, Trường sẽ chuyển đổi hình thức thi qua hình thức thi trực tuyến. Đối với Năng khiếu TDTT sẽ điều chỉnh nội dung thi các phân môn, cụ thể như sau: Nằm sấp chống đẩy thay cho Bật xa tại chỗ và Nằm ngửa gập bụng thay cho Chạy con thoi 4x10m.</t>
  </si>
  <si>
    <t>Sư phạm Hóa học</t>
  </si>
  <si>
    <t>Sư phạm Tin học và Công nghệ Tiểu học</t>
  </si>
  <si>
    <t>Địa lý học</t>
  </si>
  <si>
    <t>Lịch sử</t>
  </si>
  <si>
    <r>
      <t xml:space="preserve">1. Ngữ văn + Lịch sử + Địa lý
</t>
    </r>
    <r>
      <rPr>
        <sz val="10"/>
        <color indexed="8"/>
        <rFont val="Times New Roman"/>
        <family val="1"/>
      </rPr>
      <t>2. Ngữ văn + GDCD + Địa lý
3. Ngữ văn + Tiếng Anh + GDCD
4. Ngữ văn + GDCD + Lịch sử</t>
    </r>
  </si>
  <si>
    <r>
      <t xml:space="preserve">1. Ngữ văn + Lịch sử + Địa lý
</t>
    </r>
    <r>
      <rPr>
        <sz val="10"/>
        <color indexed="8"/>
        <rFont val="Times New Roman"/>
        <family val="1"/>
      </rPr>
      <t>2. Ngữ văn + GDCD + Toán
3. Ngữ văn + GDCD + Tiếng Anh</t>
    </r>
  </si>
  <si>
    <r>
      <t xml:space="preserve">1. Lịch sử + Ngữ văn + Địa lý
</t>
    </r>
    <r>
      <rPr>
        <sz val="10"/>
        <color indexed="8"/>
        <rFont val="Times New Roman"/>
        <family val="1"/>
      </rPr>
      <t>2. Lịch sử + Ngữ văn + GDCD</t>
    </r>
  </si>
  <si>
    <r>
      <t xml:space="preserve">1. Ngữ văn+ Lịch sử + Địa lý
</t>
    </r>
    <r>
      <rPr>
        <sz val="10"/>
        <color indexed="8"/>
        <rFont val="Times New Roman"/>
        <family val="1"/>
      </rPr>
      <t>2. Ngữ văn + Lịch sử + GDCD
3. Ngữ văn + Địa lý + GDCD</t>
    </r>
  </si>
  <si>
    <r>
      <t xml:space="preserve">1. Ngữ văn + Lịch sử + Địa lý
</t>
    </r>
    <r>
      <rPr>
        <sz val="10"/>
        <color indexed="8"/>
        <rFont val="Times New Roman"/>
        <family val="1"/>
      </rPr>
      <t>2. Ngữ văn + GDCD +  Địa lý
3. Ngữ văn + Tiếng Anh + GDCD 
4. Ngữ văn + GDCD + Lịch sử</t>
    </r>
  </si>
  <si>
    <r>
      <t xml:space="preserve">- </t>
    </r>
    <r>
      <rPr>
        <b/>
        <sz val="10"/>
        <color indexed="8"/>
        <rFont val="Times New Roman"/>
        <family val="1"/>
      </rPr>
      <t>Điểm xét tuyển (ĐXT)</t>
    </r>
    <r>
      <rPr>
        <sz val="10"/>
        <color indexed="8"/>
        <rFont val="Times New Roman"/>
        <family val="1"/>
      </rPr>
      <t xml:space="preserve"> = Tổng điểm các môn trong tổ hợp + Điểm ưu tiên</t>
    </r>
  </si>
  <si>
    <r>
      <t xml:space="preserve">- </t>
    </r>
    <r>
      <rPr>
        <b/>
        <sz val="10"/>
        <color indexed="8"/>
        <rFont val="Times New Roman"/>
        <family val="1"/>
      </rPr>
      <t>Điểm môn học dùng để xét tuyển</t>
    </r>
    <r>
      <rPr>
        <sz val="10"/>
        <color indexed="8"/>
        <rFont val="Times New Roman"/>
        <family val="1"/>
      </rPr>
      <t xml:space="preserve"> là điểm trung bình môn lớp 10, lớp 11 và học kỳ I năm lớp 12; làm tròn đến 2 số lẻ. Điểm môn ngoại ngữ sử dụng trong xét tuyển là điểm ngoại ngữ chính (Ngoại ngữ 1).</t>
    </r>
  </si>
  <si>
    <r>
      <rPr>
        <b/>
        <sz val="10"/>
        <color indexed="8"/>
        <rFont val="Times New Roman"/>
        <family val="1"/>
      </rPr>
      <t xml:space="preserve">- Trường ĐHSP: </t>
    </r>
    <r>
      <rPr>
        <sz val="10"/>
        <color indexed="8"/>
        <rFont val="Times New Roman"/>
        <family val="1"/>
      </rPr>
      <t xml:space="preserve">
'+ Trường hợp tổng số thí sinh trúng tuyển của một ngành &lt;15, các thí sinh sẽ được đăng ký chuyển sang ngành đào tạo khác cùng tổ hợp, cùng phương thức xét tuyển và có điểm xét tuyển lớn hơn hoặc bằng điểm trúng tuyển của ngành sẽ chuyển sang.
'+ Trường hợp tổng số thí sinh đăng ký dự thi năng khiếu của một ngành &lt;15, Trường sẽ không tổ chức thi năng khiếu cho ngành này.
'+ Trường hợp do tình hình thiên tai, dịch bệnh diễn biến phức tạp không tiến hành tổ chức thi năng khiếu trực tiếp, Trường sẽ chuyển đổi hình thức thi qua hình thức thi trực tuyến. Đối với Năng khiếu TDTT sẽ điều chỉnh nội dung thi các phân môn, cụ thể như sau: Nằm sấp chống đẩy thay cho Bật xa tại chỗ và Nằm ngửa gập bụng thay cho Chạy con thoi 4x10m.</t>
    </r>
  </si>
  <si>
    <r>
      <t xml:space="preserve">1. Toán + Vật lý + Hóa học     
</t>
    </r>
    <r>
      <rPr>
        <sz val="11"/>
        <rFont val="Times New Roman"/>
        <family val="1"/>
      </rPr>
      <t>2. Ngữ văn + Lịch sử + Địa lý</t>
    </r>
    <r>
      <rPr>
        <sz val="11"/>
        <rFont val="Times New Roman"/>
        <family val="1"/>
      </rPr>
      <t xml:space="preserve">
3. Toán  + Ngữ văn + Tiếng Anh
</t>
    </r>
    <r>
      <rPr>
        <sz val="11"/>
        <rFont val="Times New Roman"/>
        <family val="1"/>
      </rPr>
      <t>4. Toán + Hóa học +Sinh học</t>
    </r>
  </si>
  <si>
    <r>
      <t xml:space="preserve">1.A00
</t>
    </r>
    <r>
      <rPr>
        <sz val="11"/>
        <rFont val="Times New Roman"/>
        <family val="1"/>
      </rPr>
      <t>2.C00</t>
    </r>
    <r>
      <rPr>
        <sz val="11"/>
        <rFont val="Times New Roman"/>
        <family val="1"/>
      </rPr>
      <t xml:space="preserve">
3.D01
</t>
    </r>
    <r>
      <rPr>
        <sz val="11"/>
        <rFont val="Times New Roman"/>
        <family val="1"/>
      </rPr>
      <t>4. B00</t>
    </r>
  </si>
  <si>
    <r>
      <t xml:space="preserve">1. Ngữ văn + Lịch sử + Địa lý
</t>
    </r>
    <r>
      <rPr>
        <sz val="11"/>
        <rFont val="Times New Roman"/>
        <family val="1"/>
      </rPr>
      <t>2. Ngữ văn + GDCD + Địa lý
3. Ngữ văn + Tiếng Anh + GDCD
4. Ngữ văn + GDCD + Lịch sử</t>
    </r>
  </si>
  <si>
    <r>
      <t xml:space="preserve">1. Sinh học + Toán + Hóa học
2. Sinh học + Toán + Tiếng Anh 
</t>
    </r>
    <r>
      <rPr>
        <sz val="11"/>
        <rFont val="Times New Roman"/>
        <family val="1"/>
      </rPr>
      <t>3. Sinh học + Toán + Ngữ văn</t>
    </r>
  </si>
  <si>
    <r>
      <t xml:space="preserve">1.B00
</t>
    </r>
    <r>
      <rPr>
        <sz val="11"/>
        <rFont val="Times New Roman"/>
        <family val="1"/>
      </rPr>
      <t>2.B08</t>
    </r>
    <r>
      <rPr>
        <sz val="11"/>
        <rFont val="Times New Roman"/>
        <family val="1"/>
      </rPr>
      <t xml:space="preserve">
</t>
    </r>
    <r>
      <rPr>
        <sz val="11"/>
        <rFont val="Times New Roman"/>
        <family val="1"/>
      </rPr>
      <t>3. B03</t>
    </r>
  </si>
  <si>
    <r>
      <t xml:space="preserve">1. Ngữ văn + Lịch sử + Địa lý
</t>
    </r>
    <r>
      <rPr>
        <sz val="11"/>
        <rFont val="Times New Roman"/>
        <family val="1"/>
      </rPr>
      <t>2. Ngữ văn + GDCD + Toán</t>
    </r>
    <r>
      <rPr>
        <sz val="11"/>
        <rFont val="Times New Roman"/>
        <family val="1"/>
      </rPr>
      <t xml:space="preserve">
</t>
    </r>
    <r>
      <rPr>
        <sz val="11"/>
        <rFont val="Times New Roman"/>
        <family val="1"/>
      </rPr>
      <t>3. Ngữ văn + GDCD + Tiếng Anh</t>
    </r>
  </si>
  <si>
    <r>
      <t xml:space="preserve">1. Lịch sử + Ngữ văn + Địa lý
</t>
    </r>
    <r>
      <rPr>
        <sz val="11"/>
        <rFont val="Times New Roman"/>
        <family val="1"/>
      </rPr>
      <t>2. Lịch sử + Ngữ văn + GDCD</t>
    </r>
  </si>
  <si>
    <r>
      <t xml:space="preserve">1. Năng khiếu 1 (Kể chuyện, đọc diễn cảm) + Năng khiếu 2 (Hát, </t>
    </r>
    <r>
      <rPr>
        <sz val="11"/>
        <rFont val="Times New Roman"/>
        <family val="1"/>
      </rPr>
      <t>Nhạc</t>
    </r>
    <r>
      <rPr>
        <sz val="11"/>
        <rFont val="Times New Roman"/>
        <family val="1"/>
      </rPr>
      <t>) + Toán
2.  Năng khiếu 1 (Kể chuyện, đọc diễn cảm) + Năng khiếu 2 (Hát,</t>
    </r>
    <r>
      <rPr>
        <sz val="11"/>
        <rFont val="Times New Roman"/>
        <family val="1"/>
      </rPr>
      <t xml:space="preserve"> Nhạc</t>
    </r>
    <r>
      <rPr>
        <sz val="11"/>
        <rFont val="Times New Roman"/>
        <family val="1"/>
      </rPr>
      <t xml:space="preserve">) + Ngữ văn </t>
    </r>
  </si>
  <si>
    <r>
      <t xml:space="preserve">1.N00
</t>
    </r>
    <r>
      <rPr>
        <sz val="11"/>
        <rFont val="Times New Roman"/>
        <family val="1"/>
      </rPr>
      <t>2. N01</t>
    </r>
  </si>
  <si>
    <r>
      <t xml:space="preserve">1. Ngữ văn+ Lịch sử + Địa lý
</t>
    </r>
    <r>
      <rPr>
        <sz val="11"/>
        <rFont val="Times New Roman"/>
        <family val="1"/>
      </rPr>
      <t>2. Ngữ văn + KHXH + Tiếng Anh
3. Ngữ văn + Lịch sử + GDCD
4. Ngữ văn + Địa lý + GDCD</t>
    </r>
  </si>
  <si>
    <r>
      <t xml:space="preserve">1. Ngữ văn + Lịch sử + Địa lý
</t>
    </r>
    <r>
      <rPr>
        <sz val="11"/>
        <rFont val="Times New Roman"/>
        <family val="1"/>
      </rPr>
      <t>2. Ngữ văn + GDCD +  Địa lý
3. Ngữ văn + Tiếng Anh + GDCD 
4. Ngữ văn + GDCD + Lịch sử</t>
    </r>
  </si>
  <si>
    <r>
      <t xml:space="preserve">1. Ngữ văn + Địa lý + Lịch sử
2. Ngữ văn + Tiếng Anh + Toán
3. Sinh học + Toán + Hóa học
</t>
    </r>
    <r>
      <rPr>
        <sz val="11"/>
        <rFont val="Times New Roman"/>
        <family val="1"/>
      </rPr>
      <t>4. Ngữ văn + GDCD + Tiếng Anh</t>
    </r>
  </si>
  <si>
    <r>
      <t xml:space="preserve">1.C00
2.D01
3.B00
</t>
    </r>
    <r>
      <rPr>
        <sz val="11"/>
        <rFont val="Times New Roman"/>
        <family val="1"/>
      </rPr>
      <t>4. D66</t>
    </r>
  </si>
  <si>
    <r>
      <t xml:space="preserve">1. Ngữ văn + Địa lý + Lịch sử
</t>
    </r>
    <r>
      <rPr>
        <sz val="11"/>
        <rFont val="Times New Roman"/>
        <family val="1"/>
      </rPr>
      <t>2. Ngữ văn + Toán + Tiếng Anh</t>
    </r>
    <r>
      <rPr>
        <sz val="11"/>
        <rFont val="Times New Roman"/>
        <family val="1"/>
      </rPr>
      <t xml:space="preserve">
</t>
    </r>
    <r>
      <rPr>
        <sz val="11"/>
        <rFont val="Times New Roman"/>
        <family val="1"/>
      </rPr>
      <t>3. Ngữ văn + GDCD + Lịch sử
4. Ngữ văn + Địa lý + GDCD</t>
    </r>
  </si>
  <si>
    <r>
      <t xml:space="preserve">1.C00
</t>
    </r>
    <r>
      <rPr>
        <sz val="11"/>
        <rFont val="Times New Roman"/>
        <family val="1"/>
      </rPr>
      <t>2. D01</t>
    </r>
    <r>
      <rPr>
        <sz val="11"/>
        <rFont val="Times New Roman"/>
        <family val="1"/>
      </rPr>
      <t xml:space="preserve">
</t>
    </r>
    <r>
      <rPr>
        <sz val="11"/>
        <rFont val="Times New Roman"/>
        <family val="1"/>
      </rPr>
      <t>3. C19
4. C20</t>
    </r>
  </si>
  <si>
    <r>
      <t xml:space="preserve">* Ghi chú: </t>
    </r>
    <r>
      <rPr>
        <i/>
        <sz val="11"/>
        <rFont val="Times New Roman"/>
        <family val="1"/>
      </rPr>
      <t xml:space="preserve"> </t>
    </r>
  </si>
  <si>
    <t>ĐIỂM MỚI TRONG TUYỂN SINH NĂM 2024</t>
  </si>
  <si>
    <t>1. Các ngành, chuyên ngành, chương trình đào tạo mới tuyển năm 2024</t>
  </si>
  <si>
    <t>2. Phương thức tuyển sinh mới</t>
  </si>
  <si>
    <t>Mô tả:</t>
  </si>
  <si>
    <t>3. Các chính sách mới đối với sinh viên trúng tuyển</t>
  </si>
  <si>
    <t>4. Các điểm mới khác</t>
  </si>
  <si>
    <t>Mô tả</t>
  </si>
  <si>
    <t>Tên cơ sở đào tạo: TRƯỜNG ĐẠI HỌC SƯ PHẠM</t>
  </si>
  <si>
    <t>(1) Thí sinh đã tốt nghiệp THPT và đoạt giải chính thức trong các cuộc thi nghệ thuật quốc tế về ca, múa, nhạc được Bộ Văn hóa, Thể thao và Du lịch công nhận. Xét giải các năm 2021, 2022,2023,2024.</t>
  </si>
  <si>
    <t>(2) Thí sinh đã tốt nghiệp THPT và tham gia đội tuyển quốc gia thi đấu tại các giải quốc tế chính thức được Bộ Văn hoá, Thể thao và Du lịch xác nhận đã hoàn thành nhiệm vụ, bao gồm: Giải vô địch thế giới, Cúp thế giới, Thế vận hội Olympic, Đại hội Thể thao châu Á (ASIAD), Giải vô địch châu Á, Cúp châu Á, Giải vô địch Đông Nam Á, Đại hội Thể thao Đông Nam Á (SEA Games), Cúp Đông Nam Á. Xét  giải  các năm 2021, 2022,2023,2024.</t>
  </si>
  <si>
    <t>(3) Thí sinh đã tốt nghiệp THPT và đoạt giải nhất, nhì, ba trong kỳ thi chọn học sinh giỏi quốc gia các môn Toán học, Vật lý, Hóa học, Sinh học, Tin học, Tiếng Anh. Xét giải các năm 2022,2023,2024.</t>
  </si>
  <si>
    <t>(3) Thí sinh đã tốt nghiệp THPT và đoạt giải nhất, nhì, ba trong kỳ thi chọn học sinh giỏi quốc gia các môn Toán học, Vật lý, Hóa học, Sinh học, Tin học, Tiếng Anh. Xét  giải các năm 2022,2023,2024.</t>
  </si>
  <si>
    <t>(4) Thí sinh đã tốt nghiệp THPT và đoạt giải nhất, nhì, ba trong kỳ thi chọn học sinh giỏi quốc gia các  môn Ngữ văn, Lịch sử, Địa lý và Tiếng Anh. Xét  giải các năm 2022,2023,2024.</t>
  </si>
  <si>
    <t>(4) Thí sinh đã tốt nghiệp THPT và đoạt giải nhất, nhì, ba trong kỳ thi chọn học sinh giỏi quốc gia các  môn Ngữ văn, Lịch sử, Địa lý và Tiếng Anh. Xét giải các năm 2022,2023,2024.</t>
  </si>
  <si>
    <r>
      <t>THÔNG TIN ĐĂNG KÝ</t>
    </r>
    <r>
      <rPr>
        <b/>
        <sz val="12"/>
        <color indexed="10"/>
        <rFont val="Arial"/>
        <family val="2"/>
      </rPr>
      <t xml:space="preserve"> ƯU TIÊN XÉT TUYỂN</t>
    </r>
    <r>
      <rPr>
        <b/>
        <sz val="12"/>
        <color indexed="8"/>
        <rFont val="Arial"/>
        <family val="2"/>
      </rPr>
      <t xml:space="preserve"> </t>
    </r>
    <r>
      <rPr>
        <b/>
        <sz val="12"/>
        <color indexed="10"/>
        <rFont val="Arial"/>
        <family val="2"/>
      </rPr>
      <t xml:space="preserve">NĂM 2024 </t>
    </r>
    <r>
      <rPr>
        <b/>
        <sz val="12"/>
        <color indexed="8"/>
        <rFont val="Arial"/>
        <family val="2"/>
      </rPr>
      <t>THEO QUY CHẾ TUYỂN SINH (DỰ KIẾN)</t>
    </r>
  </si>
  <si>
    <t>Thí sinh đã tốt nghiệp THPT, không dùng quyền xét tuyển thẳng và đoạt giải nhất, nhì, ba trong kỳ thi chọn học sinh giỏi quốc gia, quốc tế do Bộ GDĐT tổ chức, cử tham gia các môn Toán học, Vật lý, Hóa học, Sinh học, Tin học, Tiếng Anh. Xét giải các năm 2022,2023,2024.</t>
  </si>
  <si>
    <t>Thí sinh đã tốt nghiệp THPT, không dùng quyền xét tuyển thẳng và đoạt giải nhất, nhì, ba trong kỳ thi chọn học sinh giỏi quốc gia, quốc tế do Bộ GDĐT tổ chức, cử tham gia các môn Ngữ văn, Lịch sử, Địa lý và Tiếng Anh. Xét giải các năm 2022,2023,2024.</t>
  </si>
  <si>
    <t>Thí sinh đã tốt nghiệp THPT, không dùng quyền xét tuyển thẳng và đoạt giải nhất, nhì, ba trong kỳ thi khoa học, kỹ thuật cấp quốc gia, quốc tế do Bộ GDĐT tổ chức, cử tham gia lĩnh vực Khoa học xã hội và hành vi. Xét giải các năm 2022,2023,2024.</t>
  </si>
  <si>
    <t>Thí sinh đã tốt nghiệp THPT, không dùng quyền xét tuyển thẳng và đoạt giải nhất, nhì, ba trong kỳ thi khoa học, kỹ thuật cấp quốc gia, quốc tế do Bộ GDĐT tổ chức, cử tham gia lĩnh vực Vi sinh; Sinh học trên máy tính và Sinh – Tin và Sinh học tế bào và phân tử. Xét giải các năm 2022,2023,2024.</t>
  </si>
  <si>
    <t>Thí sinh đã tốt nghiệp THPT, không dùng quyền xét tuyển thẳng và đoạt giải nhất, nhì, ba trong kỳ thi khoa học, kỹ thuật cấp quốc gia, quốc tế do Bộ GDĐT tổ chức, cử tham gia lĩnh vực Hóa sinh; Hóa học. Xét giải các năm 2022,2023,2024.</t>
  </si>
  <si>
    <r>
      <t xml:space="preserve">THÔNG TIN ĐĂNG KÝ XÉT TUYỂN VÀO ĐẠI HỌC HỆ CHÍNH QUY </t>
    </r>
    <r>
      <rPr>
        <b/>
        <sz val="14"/>
        <color indexed="10"/>
        <rFont val="Arial"/>
        <family val="2"/>
      </rPr>
      <t xml:space="preserve">NĂM 2024 </t>
    </r>
    <r>
      <rPr>
        <b/>
        <sz val="14"/>
        <rFont val="Arial"/>
        <family val="2"/>
      </rPr>
      <t>THEO KẾT QUẢ THI THPT (DỰ KIẾN)</t>
    </r>
  </si>
  <si>
    <r>
      <t xml:space="preserve">THÔNG TIN ĐĂNG KÝ XÉT TUYỂN VÀO ĐẠI HỌC HỆ CHÍNH QUY </t>
    </r>
    <r>
      <rPr>
        <b/>
        <sz val="14"/>
        <color indexed="10"/>
        <rFont val="Arial"/>
        <family val="2"/>
      </rPr>
      <t xml:space="preserve">NĂM 2024 </t>
    </r>
    <r>
      <rPr>
        <b/>
        <sz val="14"/>
        <color indexed="8"/>
        <rFont val="Arial"/>
        <family val="2"/>
      </rPr>
      <t>THEO HỌC BẠ (DỰ KIẾN)</t>
    </r>
  </si>
  <si>
    <r>
      <t xml:space="preserve">THÔNG TIN ĐĂNG KÝ XÉT TUYỂN </t>
    </r>
    <r>
      <rPr>
        <b/>
        <sz val="14"/>
        <color indexed="10"/>
        <rFont val="Arial"/>
        <family val="2"/>
      </rPr>
      <t>NĂM 2024</t>
    </r>
    <r>
      <rPr>
        <b/>
        <sz val="14"/>
        <rFont val="Arial"/>
        <family val="2"/>
      </rPr>
      <t xml:space="preserve"> THEO KẾT QUẢ THI ĐÁNH GIÁ NĂNG LỰC  ĐHQG TPHCM (DỰ KIẾN)</t>
    </r>
  </si>
  <si>
    <r>
      <t xml:space="preserve">THÔNG TIN ĐĂNG KÝ XÉT TUYỂN </t>
    </r>
    <r>
      <rPr>
        <b/>
        <sz val="14"/>
        <color indexed="10"/>
        <rFont val="Arial"/>
        <family val="2"/>
      </rPr>
      <t>NĂM 2024</t>
    </r>
    <r>
      <rPr>
        <b/>
        <sz val="14"/>
        <rFont val="Arial"/>
        <family val="2"/>
      </rPr>
      <t xml:space="preserve"> THEO KẾT QUẢ THI ĐÁNH GIÁ NĂNG LỰC 
CỦA TRƯỜNG ĐẠI HỌC SƯ PHẠM HÀ NỘI (DỰ KIẾN)</t>
    </r>
  </si>
  <si>
    <r>
      <t xml:space="preserve">Tên ngành/chuyên ngành/chương trình: </t>
    </r>
    <r>
      <rPr>
        <b/>
        <sz val="11"/>
        <color indexed="10"/>
        <rFont val="Times New Roman"/>
        <family val="1"/>
      </rPr>
      <t>Sư phạm Mĩ thuật; Quan hệ công chúng và Khoa học dữ lệu</t>
    </r>
  </si>
  <si>
    <r>
      <t xml:space="preserve">- </t>
    </r>
    <r>
      <rPr>
        <b/>
        <i/>
        <sz val="11"/>
        <color indexed="10"/>
        <rFont val="Times New Roman"/>
        <family val="1"/>
      </rPr>
      <t>Ngành Sư phạm Mĩ thuật (Mã số: 7140222)</t>
    </r>
    <r>
      <rPr>
        <i/>
        <sz val="11"/>
        <color indexed="10"/>
        <rFont val="Times New Roman"/>
        <family val="1"/>
      </rPr>
      <t>:
 Sinh viên tốt nghiệp có thể làm các công việc như: Giảng dạy bộ môn Mĩ thuật tại các cơ sở giáo dục; công tác Đoàn đội, chuyên viên Mĩ thuật tại các cơ quan, đoàn thể.</t>
    </r>
  </si>
  <si>
    <r>
      <t xml:space="preserve">- </t>
    </r>
    <r>
      <rPr>
        <b/>
        <i/>
        <sz val="11"/>
        <color indexed="10"/>
        <rFont val="Times New Roman"/>
        <family val="1"/>
      </rPr>
      <t>Ngành Quan hệ công chúng (Mã ngành: 7320108):</t>
    </r>
    <r>
      <rPr>
        <i/>
        <sz val="11"/>
        <color indexed="10"/>
        <rFont val="Times New Roman"/>
        <family val="1"/>
      </rPr>
      <t xml:space="preserve"> 
Sinh viên tốt nghiệp có thể làm các công việc như: Chuyên viên tại các công ty truyền thông chuyên nghiệp trong và ngoài nước; Chuyên viên viên truyền thông, quan hệ công chúng (PR), chuyên viên phụ trách quan hệ báo chí, quan hệ cộng đồng tại các các cơ quan chính phủ, tổ chức phi chính phủ, các doanh nghiệp công ty, tổ hợp, tập đoàn, doanh nghiệp kinh tế, thương mại, dịch vụ; Làm phóng viên, biên tập viên tại các cơ quan báo chí, hãng thông tấn; Cán bộ nghiên cứu khoa học, cán bộ giảng dạy tại các cơ sở nghiên cứu và đào tạo về quan hệ công chúng, truyền thông, marketing</t>
    </r>
  </si>
  <si>
    <r>
      <rPr>
        <b/>
        <i/>
        <sz val="11"/>
        <color indexed="10"/>
        <rFont val="Times New Roman"/>
        <family val="1"/>
      </rPr>
      <t>- Ngành Khoa học dữ liệu (Mã ngành: 7460108):</t>
    </r>
    <r>
      <rPr>
        <i/>
        <sz val="11"/>
        <color indexed="10"/>
        <rFont val="Times New Roman"/>
        <family val="1"/>
      </rPr>
      <t xml:space="preserve">
Sinh viên tốt nghiệp có thể làm các công việc như: Chuyên viên thu thập, phân tích, xử lý dữ liệu trong các công ty và doanh nghiệp; Cán bộ nghiên cứu và ứng dụng khoa học dữ liệu ở các viện, trung tâm nghiên cứu và các trường đại học, cao đẳng; Chuyên viên công nghệ thông tin trong các cơ quan, doanh nghiệp; Giảng dạy các môn liên quan đến Khoa học dữ liệu, Toán ứng dụng tại các trường đại học, cao đẳng, trung học chuyên nghiệp và dạy nghề.</t>
    </r>
  </si>
  <si>
    <t>PHÂN BỐ CHỈ TIÊU TUYỂN SINH NĂM 2024</t>
  </si>
  <si>
    <t>Sinh viên thuộc đối tượng yếu thế như tàn tật, mồ côi cả cha lẫn mẹ; sinh viên dân tộc thuộc hộ nghèo, cận nghèo được miễn phí ở Kí túc xá. Các đối tượng chính sách, khó khăn khác được ưu tiên đăng ký ở Kí túc xá.</t>
  </si>
  <si>
    <t>1. Toán*2 + Tiếng Anh   
2. Ngữ văn*2 + Tiếng Anh</t>
  </si>
  <si>
    <t xml:space="preserve">1. Ngữ văn*2 + Lịch sử </t>
  </si>
  <si>
    <t>1. Toán*2 + Vật lý 
2. Toán*2 +  Hoá học
3. Toán*2 +  Tiếng Anh</t>
  </si>
  <si>
    <t xml:space="preserve">1. Vật lý*2 + Toán 
2. Vật lý*2 + Tiếng Anh </t>
  </si>
  <si>
    <t>Thí sinh đã tốt nghiệp THPT có điểm trung bình chung của 5 học kỳ (học kỳ 1, 2 lớp 10, 11 và học kỳ 1 lớp 12) từ 6.5 trở lên.</t>
  </si>
  <si>
    <t>1. Địa lý*2 + Ngữ văn 
2. Địa lý*2 + Tiếng Anh</t>
  </si>
  <si>
    <t>1. Hóa học*2 + Toán 
2. Hóa học*2 + Tiếng Anh</t>
  </si>
  <si>
    <t>1. Toán*2 + Vật lý 
2. Toán*2 +  Tiếng Anh</t>
  </si>
  <si>
    <t>1. Toán*2 + Vật lý
2. Toán*2 + Sinh học
3. Toán*2 + Hóa học</t>
  </si>
  <si>
    <t>1. Vật lý*2 + Toán 
2. Sinh học*2 + Toán 
3. Hóa học*2 + Toán</t>
  </si>
  <si>
    <t>Thí sinh đã tốt nghiệp THPT, không dùng quyền xét tuyển thẳng và đoạt giải nhất, nhì, ba trong kỳ thi khoa học, kỹ thuật cấp quốc gia, quốc tế do Bộ GDĐT tổ chức, cử tham gia lĩnh vực Năng lượng (Vật lý). Xét giải các năm 2022, 2023, 2024.</t>
  </si>
  <si>
    <t>Thí sinh đã tốt nghiệp THPT, không dùng quyền xét tuyển thẳng và đoạt giải nhất, nhì, ba trong kỳ thi khoa học, kỹ thuật cấp quốc gia, quốc tế do Bộ GDĐT tổ chức, cử tham gia lĩnh vực Phần mềm hệ thống. Xét giải các năm 2022, 2023, 2024.</t>
  </si>
  <si>
    <t>Thí sinh đã tốt nghiệp THPT, không dùng quyền xét tuyển thẳng và tham gia đội tuyển quốc gia thi đấu tại các giải quốc tế chính thức được Bộ Văn hóa, Thể thao và Du lịch xác nhận đã hoàn thành nhiệm vụ, bao gồm: Giải vô địch thế giới, Cúp thế giới, Thế vận hội Olympic, Đại hội Thể thao châu Á (ASIAD), Giải vô địch châu Á, Cúp châu Á, Giải vô địch Đông Nam Á, Đại hội Thể thao Đông Nam Á (SEA Games), Cúp Đông Nam Á. Xét các năm 2021, 2022, 2023, 2024.</t>
  </si>
  <si>
    <r>
      <t xml:space="preserve">Sư phạm </t>
    </r>
    <r>
      <rPr>
        <sz val="11"/>
        <color indexed="10"/>
        <rFont val="Times New Roman"/>
        <family val="1"/>
      </rPr>
      <t>Hóa</t>
    </r>
    <r>
      <rPr>
        <sz val="11"/>
        <rFont val="Times New Roman"/>
        <family val="1"/>
      </rPr>
      <t xml:space="preserve"> học</t>
    </r>
  </si>
  <si>
    <t xml:space="preserve">Văn hóa học </t>
  </si>
  <si>
    <t xml:space="preserve">Tất cả các ngành </t>
  </si>
  <si>
    <t>1. Lịch sử*2 +  Ngữ văn
'2. Địa lý*2 + Ngữ văn</t>
  </si>
  <si>
    <t>THÔNG TIN ĐĂNG KÝ XÉT TUYỂN NĂM 2024 THEO PHƯƠNG THỨC TUYỂN SINH RIÊNG (DỰ KIẾN)</t>
  </si>
  <si>
    <t>1. Ngữ văn*2 + Lịch sử 
2. Ngữ văn*2 + Tiếng Anh</t>
  </si>
  <si>
    <t>1. Lịch sử*2 + Ngữ văn 
2. Lịch sử*2 + Tiếng Anh</t>
  </si>
  <si>
    <t xml:space="preserve">1. Sinh học*2 + Toán 
2. Sinh học*2 + Tiếng Anh </t>
  </si>
  <si>
    <t>Xét tuyển theo từng ngành dựa theo kết quả thi đánh giá năng lực 2 môn (đã nhân hệ số và cộng điểm ưu tiên (nếu có) theo quy định của Quy chế tuyển sinh hiện hành). Đối với các ngành có thi năng khiếu xét theo tổng điểm các môn thi năng khiếu tại Trường ĐHSP với các môn thi đánh giá năng lực (đã nhân hệ số và cộng điểm ưu tiên (nếu có) theo quy định của Quy chế tuyển sinh hiện hành).</t>
  </si>
  <si>
    <t>Sử dụng kết quả kỳ thi đánh giá năng lực của Trường ĐHSP Hà Nội</t>
  </si>
  <si>
    <t>Sử dụng kết quả kỳ thi đánh giá năng lực của Đại học QG Tp HCM</t>
  </si>
  <si>
    <t>Xét theo thứ tự điểm xét tuyển từ cao xuống thấp cho đến đủ chỉ tiêu</t>
  </si>
  <si>
    <t>Có điểm xét tuyển từ 600 điểm trở lên</t>
  </si>
  <si>
    <t>Thí sinh tốt nghiệp THPT có học lực lớp 12 xếp loại giỏi trở lên</t>
  </si>
  <si>
    <t>Theo quy định của Bộ GD&amp;ĐT và điểm môn Năng khiếu TDTT ≥5</t>
  </si>
  <si>
    <t>Theo quy định của Bộ GD&amp;ĐT và điểm các môn Năng khiếu 1, 2 ≥5</t>
  </si>
  <si>
    <t>Thí sinh tốt nghiệp THPT có học lực lớp 12 xếp loại giỏi trở lên và điểm môn Năng khiếu 1,2 ≥5</t>
  </si>
  <si>
    <t>Thí sinh tốt nghiệp THPT có học lực lớp 12 xếp loại khá trở lên và điểm môn Năng khiếu 1,2 ≥5</t>
  </si>
  <si>
    <t>Thí sinh tốt nghiệp THPT có học lực lớp 12 xếp loại khá trở lên và điểm môn Năng khiếu TDTT ≥5</t>
  </si>
  <si>
    <t>(3) Thí sinh đã tốt nghiệp THPT và đoạt giải nhất, nhì, ba trong kỳ thi chọn học sinh giỏi quốc gia các môn Toán học, Vật lý, Hóa học, Sinh học, Tin học, Tiếng Anh. Xét  giải các năm 2022,2023,2024.
(8) Thí sinh đã tốt nghiệp THPT và đoạt giải  nhất, nhì, ba trong kỳ thi  KHKT cấp quốc gia lĩnh vực Phần mềm hệ thống. Xét giải các năm 2022,2023,2024.</t>
  </si>
  <si>
    <t>(3) Thí sinh đã tốt nghiệp THPT và đoạt giải nhất, nhì, ba trong kỳ thi chọn học sinh giỏi quốc gia các môn Toán học, Vật lý, Hóa học, Sinh học, Tin học, Tiếng Anh. Xét  giải các năm 2022,2023,2024.
(9) Thí sinh đã tốt nghiệp THPT và đoạt giải  nhất, nhì, ba trong kỳ thi  KHKT cấp quốc gia lĩnh vực Năng lượng (Vật lý). Xét  giải các năm 2022,2023,2024.</t>
  </si>
  <si>
    <t>(3) Thí sinh đã tốt nghiệp THPT và đoạt giải nhất, nhì, ba trong kỳ thi chọn học sinh giỏi quốc gia các môn Toán học, Vật lý, Hóa học, Sinh học, Tin học, Tiếng Anh. Xét giải các năm 2022,2023,2024.
(8) Thí sinh đã tốt nghiệp THPT và đoạt giải  nhất, nhì, ba trong kỳ thi  KHKT cấp quốc gia lĩnh vực Phần mềm hệ thống. Xét giải các năm 2022,2023,2024.</t>
  </si>
  <si>
    <t>- Thí sinh là người khuyết tật đặc biệt nặng có giấy xác nhận khuyết tật của cơ quan có thẩm quyền cấp theo quy định, có khả năng theo học một số ngành do cơ sở đào tạo quy định nhưng không có khả năng dự tuyển theo phương thức tuyển sinh bình thường;
- Thí sinh là người dân tộc thiểu số rất ít người theo quy định hiện hành của Chính phủ và thí sinh 20 huyện nghèo biên giới, hải đảo thuộc khu vực Tây Nam Bộ;
-  Thí sinh có nơi thường trú từ 3 năm trở lên, học 3 năm và tốt nghiệp THPT tại các huyện nghèo (học sinh học phổ thông dân tộc nội trú tính theo nơi thường trú) theo quy định của Chính phủ, Thủ tướng Chính phủ. 
- Thí sinh là người nước ngoài có kết quả kiểm tra kiến thức và năng lực Tiếng Việt đáp ứng quy định tại Điều 6 Thông tư số 30/2018/TT-BGDĐT ngày 24 tháng 12 năm 2018 quy định về quản lý người nước ngoài học tập tại Việt Nam của Bộ trưởng Bộ GDĐT.
- Anh hùng lao động, Anh hùng lực lượng vũ trang nhân dân, Chiến sĩ thi đua toàn quốc.</t>
  </si>
  <si>
    <t>(3) Thí sinh đã tốt nghiệp THPT và đoạt giải nhất, nhì, ba trong kỳ thi chọn học sinh giỏi quốc gia các môn Toán học, Vật lý, Hóa học, Sinh học, Tin học, Tiếng Anh. Xét giải các năm 2022,2023,2024.
(6) Thí sinh đã tốt nghiệp THPT và đoạt giải  nhất, nhì, ba trong kỳ thi KHKT cấp quốc gia lĩnh vực Vi sinh;  Sinh học trên máy tính và Sinh – Tin; Sinh học tế bào và phân tử. Xét  giải các năm 2022,2023,2024.
(7) Thí sinh đã tốt nghiệp THPT và đoạt g.iải  nhất, nhì, ba trong kỳ thi KHKT cấp quốc gia lĩnh vực Hóa sinh; Hóa học. Xét giải các năm 2022,2023,2024.</t>
  </si>
  <si>
    <t>Cập nhật ngày 25/01/2024</t>
  </si>
  <si>
    <t>Sư phạm Hoá học</t>
  </si>
  <si>
    <r>
      <t xml:space="preserve">1.B00
</t>
    </r>
    <r>
      <rPr>
        <sz val="11"/>
        <rFont val="Times New Roman"/>
        <family val="1"/>
      </rPr>
      <t>2.B08</t>
    </r>
    <r>
      <rPr>
        <sz val="11"/>
        <rFont val="Times New Roman"/>
        <family val="1"/>
      </rPr>
      <t xml:space="preserve">
</t>
    </r>
    <r>
      <rPr>
        <sz val="11"/>
        <rFont val="Times New Roman"/>
        <family val="1"/>
      </rPr>
      <t>3.</t>
    </r>
    <r>
      <rPr>
        <sz val="11"/>
        <color indexed="10"/>
        <rFont val="Times New Roman"/>
        <family val="1"/>
      </rPr>
      <t>D07</t>
    </r>
    <r>
      <rPr>
        <sz val="11"/>
        <rFont val="Times New Roman"/>
        <family val="1"/>
      </rPr>
      <t xml:space="preserve">
</t>
    </r>
    <r>
      <rPr>
        <sz val="11"/>
        <rFont val="Times New Roman"/>
        <family val="1"/>
      </rPr>
      <t>4. B03</t>
    </r>
  </si>
  <si>
    <r>
      <t xml:space="preserve">1. Toán + Sinh học + Hóa học 
2. Toán + </t>
    </r>
    <r>
      <rPr>
        <sz val="11"/>
        <color indexed="10"/>
        <rFont val="Times New Roman"/>
        <family val="1"/>
      </rPr>
      <t>Địa lý</t>
    </r>
    <r>
      <rPr>
        <sz val="11"/>
        <rFont val="Times New Roman"/>
        <family val="1"/>
      </rPr>
      <t xml:space="preserve"> + </t>
    </r>
    <r>
      <rPr>
        <sz val="11"/>
        <color indexed="10"/>
        <rFont val="Times New Roman"/>
        <family val="1"/>
      </rPr>
      <t xml:space="preserve">Ngữ văn </t>
    </r>
    <r>
      <rPr>
        <sz val="11"/>
        <rFont val="Times New Roman"/>
        <family val="1"/>
      </rPr>
      <t xml:space="preserve">      
</t>
    </r>
    <r>
      <rPr>
        <sz val="11"/>
        <rFont val="Times New Roman"/>
        <family val="1"/>
      </rPr>
      <t xml:space="preserve">3. Toán + Vật lý + </t>
    </r>
    <r>
      <rPr>
        <sz val="11"/>
        <color indexed="10"/>
        <rFont val="Times New Roman"/>
        <family val="1"/>
      </rPr>
      <t>Hóa học</t>
    </r>
    <r>
      <rPr>
        <sz val="11"/>
        <rFont val="Times New Roman"/>
        <family val="1"/>
      </rPr>
      <t xml:space="preserve">
</t>
    </r>
    <r>
      <rPr>
        <sz val="11"/>
        <rFont val="Times New Roman"/>
        <family val="1"/>
      </rPr>
      <t>4. Toán + Sinh học+ Ngữ văn</t>
    </r>
  </si>
  <si>
    <r>
      <t xml:space="preserve">1.B00
</t>
    </r>
    <r>
      <rPr>
        <sz val="11"/>
        <color indexed="10"/>
        <rFont val="Times New Roman"/>
        <family val="1"/>
      </rPr>
      <t>2.C04</t>
    </r>
    <r>
      <rPr>
        <sz val="11"/>
        <rFont val="Times New Roman"/>
        <family val="1"/>
      </rPr>
      <t xml:space="preserve">
</t>
    </r>
    <r>
      <rPr>
        <sz val="11"/>
        <color indexed="10"/>
        <rFont val="Times New Roman"/>
        <family val="1"/>
      </rPr>
      <t>3.A00</t>
    </r>
    <r>
      <rPr>
        <sz val="11"/>
        <rFont val="Times New Roman"/>
        <family val="1"/>
      </rPr>
      <t xml:space="preserve">
</t>
    </r>
    <r>
      <rPr>
        <sz val="11"/>
        <rFont val="Times New Roman"/>
        <family val="1"/>
      </rPr>
      <t>4. B03</t>
    </r>
  </si>
  <si>
    <t>Sư phạm Mỹ thuật</t>
  </si>
  <si>
    <t>THÔNG TIN ĐĂNG KÝ XÉT TUYỂN THẲNG NĂM 2024 THEO QUY CHẾ TUYỂN SINH (DỰ KIẾN)</t>
  </si>
  <si>
    <t>(3) Thí sinh đã tốt nghiệp THPT và đoạt giải nhất, nhì, ba trong kỳ thi chọn học sinh giỏi quốc gia các môn Toán học, Vật lý, Hóa học, Sinh học, Tin học, Tiếng Anh. Xét giải các năm 2022,2023, 2024.
(4) Thí sinh đã tốt nghiệp THPT và đoạt giải nhất, nhì, ba trong kỳ thi chọn học sinh giỏi quốc gia các  môn Ngữ văn, Lịch sử, Địa lý và Tiếng Anh. Xét giải các năm 2022,2023,2024.</t>
  </si>
  <si>
    <t>(4) Thí sinh đã tốt nghiệp THPT và đoạt giải nhất, nhì, ba trong kỳ thi chọn học sinh giỏi quốc gia các  môn Ngữ văn, Lịch sử, Địa lý và Tiếng Anh. Xét giải các năm 2022,2023,2024.
(5) Thí sinh đã tốt nghiệp THPT và đoạt giải  nhất, nhì, ba trong kỳ thi KHKT cấp quốc gia lĩnh vực Khoa học xã hội và hành vi. Xét giải các năm 2022,2023,2024.</t>
  </si>
  <si>
    <t>(4) Thí sinh đã tốt nghiệp THPT và đoạt giải nhất, nhì, ba trong kỳ thi chọn học sinh giỏi quốc gia các  môn Ngữ văn, Lịch sử, Địa lý và Tiếng Anh. Xét  giải các năm 2022,2023,2024.
(5) Thí sinh đã tốt nghiệp THPT và đoạt giải  nhất, nhì, ba trong kỳ thi KHKT cấp quốc gia lĩnh vực Khoa học xã hội và hành vi. Xét  giải các năm 2022,2023,2024.</t>
  </si>
  <si>
    <t>(3) Thí sinh đã tốt nghiệp THPT và đoạt giải nhất, nhì, ba trong kỳ thi chọn học sinh giỏi quốc gia các môn Toán học, Vật lý, Hóa học, Sinh học, Tin học, Tiếng Anh. Xét  giải các năm 2022,2023,2024.
(7) Thí sinh đã tốt nghiệp THPT và đoạt giải  nhất, nhì, ba trong kỳ thi KHKT cấp quốc gia lĩnh vực Hóa sinh; Hóa học. Xét giải các năm 2022,2023,2024.</t>
  </si>
  <si>
    <t>(1) Thí sinh đã tốt nghiệp THPT và đoạt giải chính thức trong các cuộc thi nghệ thuật quốc tế về mỹ thuật được Bộ Văn hóa, Thể thao và Du lịch công nhận. Xét giải các năm 2021, 2022,2023,2024.</t>
  </si>
  <si>
    <t>Thí sinh đã tốt nghiệp THPT, không dùng quyền xét tuyển thẳng và đoạt giải chính thức trong các cuộc thi nghệ thuật quốc tế về ca, múa, nhạc được Bộ Văn hóa, Thể thao và Du lịch công nhận. Xét các năm 2021, 2022, 2023, 2024.</t>
  </si>
  <si>
    <t>Thí sinh đã tốt nghiệp THPT, không dùng quyền xét tuyển thẳng và đoạt giải chính thức trong các cuộc thi nghệ thuật quốc tế về mỹ thuật được Bộ Văn hóa, Thể thao và Du lịch công nhận. Xét các năm 2021, 2022, 2023, 2024.</t>
  </si>
  <si>
    <t>1. H00
2. H07</t>
  </si>
  <si>
    <t>Không quá 3% chỉ tiêu chung của từng ngành</t>
  </si>
  <si>
    <r>
      <rPr>
        <b/>
        <sz val="11"/>
        <rFont val="Times New Roman"/>
        <family val="1"/>
      </rPr>
      <t xml:space="preserve"> </t>
    </r>
    <r>
      <rPr>
        <sz val="11"/>
        <rFont val="Times New Roman"/>
        <family val="1"/>
      </rPr>
      <t>Học sinh đạt giải khuyến khích các môn</t>
    </r>
    <r>
      <rPr>
        <b/>
        <sz val="11"/>
        <rFont val="Times New Roman"/>
        <family val="1"/>
      </rPr>
      <t xml:space="preserve"> Toán, Vật lí, Hóa học, Sinh học, Ngoại ngữ</t>
    </r>
    <r>
      <rPr>
        <sz val="11"/>
        <rFont val="Times New Roman"/>
        <family val="1"/>
      </rPr>
      <t xml:space="preserve"> tại  kỳ thi HSG Quốc gia. Xét giải các năm 2022, 2023, 2024.</t>
    </r>
  </si>
  <si>
    <r>
      <t xml:space="preserve">Học sinh đạt giải khuyến khích các môn </t>
    </r>
    <r>
      <rPr>
        <b/>
        <sz val="11"/>
        <rFont val="Times New Roman"/>
        <family val="1"/>
      </rPr>
      <t>Ngữ văn, Lịch sử, Địa lí, Ngoại ngữ</t>
    </r>
    <r>
      <rPr>
        <sz val="11"/>
        <rFont val="Times New Roman"/>
        <family val="1"/>
      </rPr>
      <t xml:space="preserve"> tại kỳ thi HSG Quốc gia. Xét giải các năm 2022, 2023, 2024.
</t>
    </r>
  </si>
  <si>
    <r>
      <t xml:space="preserve">Học sinh đạt giải khuyến khích các môn </t>
    </r>
    <r>
      <rPr>
        <b/>
        <sz val="11"/>
        <rFont val="Times New Roman"/>
        <family val="1"/>
      </rPr>
      <t>Tin học, Ngoại ngữ</t>
    </r>
    <r>
      <rPr>
        <sz val="11"/>
        <rFont val="Times New Roman"/>
        <family val="1"/>
      </rPr>
      <t xml:space="preserve"> tại kỳ thi HSG Quốc gia. Xét giải các năm  2022, 2023, 2024.
</t>
    </r>
  </si>
  <si>
    <r>
      <t xml:space="preserve">Học sinh đạt giải lĩnh vực </t>
    </r>
    <r>
      <rPr>
        <b/>
        <sz val="11"/>
        <rFont val="Times New Roman"/>
        <family val="1"/>
      </rPr>
      <t>Khoa học xã hội và hành vi</t>
    </r>
    <r>
      <rPr>
        <sz val="11"/>
        <rFont val="Times New Roman"/>
        <family val="1"/>
      </rPr>
      <t xml:space="preserve"> tại kỳ thi KHKT QG. Xét giải các năm 2022, 2023, 2024.</t>
    </r>
  </si>
  <si>
    <r>
      <t xml:space="preserve">Học sinh đạt giải khuyến khích các lĩnh vực </t>
    </r>
    <r>
      <rPr>
        <b/>
        <sz val="11"/>
        <rFont val="Times New Roman"/>
        <family val="1"/>
      </rPr>
      <t xml:space="preserve">Vi sinh; Sinh học trên máy tính và Sinh - Tin; Sinh học tế bào và phân tử; Hóa sinh </t>
    </r>
    <r>
      <rPr>
        <sz val="11"/>
        <rFont val="Times New Roman"/>
        <family val="1"/>
      </rPr>
      <t>tại kỳ thi KHKT Quốc gia. Xét giải các năm 2022, 2023, 2024.</t>
    </r>
  </si>
  <si>
    <r>
      <t xml:space="preserve">Học sinh đạt giải  khuyến khích các lĩnh vực </t>
    </r>
    <r>
      <rPr>
        <b/>
        <sz val="11"/>
        <rFont val="Times New Roman"/>
        <family val="1"/>
      </rPr>
      <t>Hóa sinh; Hóa học</t>
    </r>
    <r>
      <rPr>
        <sz val="11"/>
        <rFont val="Times New Roman"/>
        <family val="1"/>
      </rPr>
      <t xml:space="preserve"> tại kỳ thi KHKT Quốc gia. Xét giải các năm 2022, 2023, 2024.</t>
    </r>
  </si>
  <si>
    <r>
      <t xml:space="preserve">Học sinh đạt giải  khuyến khích các lĩnh vực </t>
    </r>
    <r>
      <rPr>
        <b/>
        <sz val="11"/>
        <rFont val="Times New Roman"/>
        <family val="1"/>
      </rPr>
      <t xml:space="preserve">Phần mềm hệ thống </t>
    </r>
    <r>
      <rPr>
        <sz val="11"/>
        <rFont val="Times New Roman"/>
        <family val="1"/>
      </rPr>
      <t>tại kỳ thi KHKT Quốc gia. Xét giải các năm 2022, 2023, 2024.</t>
    </r>
  </si>
  <si>
    <r>
      <t>Học sinh đạt giải tại kỳ thi học sinh giỏi các môn</t>
    </r>
    <r>
      <rPr>
        <b/>
        <sz val="11"/>
        <rFont val="Times New Roman"/>
        <family val="1"/>
      </rPr>
      <t xml:space="preserve"> Hóa học, Ngoại ngữ </t>
    </r>
    <r>
      <rPr>
        <sz val="11"/>
        <rFont val="Times New Roman"/>
        <family val="1"/>
      </rPr>
      <t>cấp tỉnh, thành phố trực thuộc trung ương. Xét giải các năm 2022, 2023, 2024.</t>
    </r>
  </si>
  <si>
    <r>
      <t>Học sinh đạt giải tại kỳ thi học sinh giỏi các môn</t>
    </r>
    <r>
      <rPr>
        <b/>
        <sz val="11"/>
        <rFont val="Times New Roman"/>
        <family val="1"/>
      </rPr>
      <t xml:space="preserve"> Sinh học, Ngoại ngữ </t>
    </r>
    <r>
      <rPr>
        <sz val="11"/>
        <rFont val="Times New Roman"/>
        <family val="1"/>
      </rPr>
      <t>cấp tỉnh, thành phố trực thuộc trung ương. Xét giải các năm 2022, 2023, 2024.</t>
    </r>
  </si>
  <si>
    <r>
      <t>Học sinh đạt giải</t>
    </r>
    <r>
      <rPr>
        <b/>
        <sz val="11"/>
        <rFont val="Times New Roman"/>
        <family val="1"/>
      </rPr>
      <t xml:space="preserve"> </t>
    </r>
    <r>
      <rPr>
        <sz val="11"/>
        <rFont val="Times New Roman"/>
        <family val="1"/>
      </rPr>
      <t>tại kỳ thi học sinh giỏi các môn</t>
    </r>
    <r>
      <rPr>
        <b/>
        <sz val="11"/>
        <rFont val="Times New Roman"/>
        <family val="1"/>
      </rPr>
      <t xml:space="preserve"> Ngữ văn, Ngoại ngữ</t>
    </r>
    <r>
      <rPr>
        <sz val="11"/>
        <rFont val="Times New Roman"/>
        <family val="1"/>
      </rPr>
      <t xml:space="preserve"> cấp tỉnh, thành phố trực thuộc trung ương. Xét giải các năm 2022, 2023, 2024.</t>
    </r>
  </si>
  <si>
    <r>
      <t xml:space="preserve">Học sinh đạt giải tại kỳ thi học sinh giỏi các môn </t>
    </r>
    <r>
      <rPr>
        <b/>
        <sz val="11"/>
        <rFont val="Times New Roman"/>
        <family val="1"/>
      </rPr>
      <t xml:space="preserve">Lịch sử, Ngoại ngữ </t>
    </r>
    <r>
      <rPr>
        <sz val="11"/>
        <rFont val="Times New Roman"/>
        <family val="1"/>
      </rPr>
      <t>cấp tỉnh, thành phố trực thuộc trung ương. Xét giải các năm 2022, 2023, 2024.</t>
    </r>
  </si>
  <si>
    <r>
      <t xml:space="preserve">Học sinh đạt giải tại kỳ thi học sinh giỏi các môn </t>
    </r>
    <r>
      <rPr>
        <b/>
        <sz val="11"/>
        <rFont val="Times New Roman"/>
        <family val="1"/>
      </rPr>
      <t>Địa lý, Ngoại ngữ</t>
    </r>
    <r>
      <rPr>
        <sz val="11"/>
        <rFont val="Times New Roman"/>
        <family val="1"/>
      </rPr>
      <t xml:space="preserve"> cấp tỉnh, thành phố trực thuộc trung ương. Xét giải các năm 2022, 2023, 2024.</t>
    </r>
  </si>
  <si>
    <r>
      <t xml:space="preserve">Học sinh đạt giải tại kỳ thi học sinh giỏi các môn </t>
    </r>
    <r>
      <rPr>
        <b/>
        <sz val="11"/>
        <rFont val="Times New Roman"/>
        <family val="1"/>
      </rPr>
      <t>Tin học, Ngoại ngữ</t>
    </r>
    <r>
      <rPr>
        <sz val="11"/>
        <rFont val="Times New Roman"/>
        <family val="1"/>
      </rPr>
      <t xml:space="preserve"> cấp tỉnh, thành phố trực thuộc trung ương. Xét giải các năm 2022, 2023, 2024.</t>
    </r>
  </si>
  <si>
    <r>
      <t xml:space="preserve">Học sinh đạt giải môn tại kỳ thi học sinh giỏi các </t>
    </r>
    <r>
      <rPr>
        <b/>
        <sz val="11"/>
        <rFont val="Times New Roman"/>
        <family val="1"/>
      </rPr>
      <t>Giáo dục công dân, Ngoại ngữ</t>
    </r>
    <r>
      <rPr>
        <sz val="11"/>
        <rFont val="Times New Roman"/>
        <family val="1"/>
      </rPr>
      <t xml:space="preserve"> cấp tỉnh, thành phố trực thuộc trung ương. Xét giải các năm 2022, 2023, 2024.</t>
    </r>
  </si>
  <si>
    <r>
      <t xml:space="preserve">Học sinh đạt giải lĩnh vực </t>
    </r>
    <r>
      <rPr>
        <b/>
        <sz val="11"/>
        <rFont val="Times New Roman"/>
        <family val="1"/>
      </rPr>
      <t>Khoa học xã hội và hành vi tại kỳ thi KHKT</t>
    </r>
    <r>
      <rPr>
        <sz val="11"/>
        <rFont val="Times New Roman"/>
        <family val="1"/>
      </rPr>
      <t xml:space="preserve"> cấp tỉnh, thành phố trực thuộc trung ương. Xét giải các năm 2022, 2023, 2024.</t>
    </r>
  </si>
  <si>
    <r>
      <t xml:space="preserve">Học sinh đạt giải các lĩnh vực </t>
    </r>
    <r>
      <rPr>
        <b/>
        <sz val="11"/>
        <rFont val="Times New Roman"/>
        <family val="1"/>
      </rPr>
      <t>Vi sinh; Sinh học trên máy tính và Sinh - Tin; Sinh học tế bào và phân tử; Hóa sinh</t>
    </r>
    <r>
      <rPr>
        <sz val="11"/>
        <rFont val="Times New Roman"/>
        <family val="1"/>
      </rPr>
      <t xml:space="preserve"> tại kỳ thi KHKT cấp tỉnh, thành phố trực thuộc trung ương. Xét giải các năm 2022, 2023, 2024.</t>
    </r>
  </si>
  <si>
    <r>
      <t xml:space="preserve">Học sinh đạt giải các lĩnh vực </t>
    </r>
    <r>
      <rPr>
        <b/>
        <sz val="11"/>
        <rFont val="Times New Roman"/>
        <family val="1"/>
      </rPr>
      <t>Hóa sinh; Hóa học</t>
    </r>
    <r>
      <rPr>
        <sz val="11"/>
        <rFont val="Times New Roman"/>
        <family val="1"/>
      </rPr>
      <t xml:space="preserve"> tại kỳ thi KHKT cấp tỉnh, thành phố trực thuộc trung ương. Xét giải các năm 2022, 2023, 2024.</t>
    </r>
  </si>
  <si>
    <r>
      <t xml:space="preserve">Học sinh đạt giải  các lĩnh vực </t>
    </r>
    <r>
      <rPr>
        <b/>
        <sz val="11"/>
        <rFont val="Times New Roman"/>
        <family val="1"/>
      </rPr>
      <t>Phần mềm hệ thống</t>
    </r>
    <r>
      <rPr>
        <sz val="11"/>
        <rFont val="Times New Roman"/>
        <family val="1"/>
      </rPr>
      <t xml:space="preserve"> tại kỳ thi KHKT cấp tỉnh, thành phố trực thuộc trung ương. Xét giải các năm 2022, 2023, 2024.</t>
    </r>
  </si>
  <si>
    <r>
      <t xml:space="preserve">Học sinh đạt giải  các lĩnh vực </t>
    </r>
    <r>
      <rPr>
        <b/>
        <sz val="11"/>
        <rFont val="Times New Roman"/>
        <family val="1"/>
      </rPr>
      <t xml:space="preserve">Năng lượng (Vật lý) </t>
    </r>
    <r>
      <rPr>
        <sz val="11"/>
        <rFont val="Times New Roman"/>
        <family val="1"/>
      </rPr>
      <t>tại kỳ thi KHKT cấp tỉnh, thành phố trực thuộc trung ương. Xét giải các năm 2022, 2023, 2024.</t>
    </r>
  </si>
  <si>
    <r>
      <t xml:space="preserve">Học sinh trường THPT chuyên các môn </t>
    </r>
    <r>
      <rPr>
        <b/>
        <sz val="11"/>
        <rFont val="Times New Roman"/>
        <family val="1"/>
      </rPr>
      <t xml:space="preserve">Toán, Vật lí, Hóa học, Sinh học, Ngoại ngữ </t>
    </r>
  </si>
  <si>
    <r>
      <t xml:space="preserve">Học sinh trường THPT chuyên các môn </t>
    </r>
    <r>
      <rPr>
        <b/>
        <sz val="11"/>
        <rFont val="Times New Roman"/>
        <family val="1"/>
      </rPr>
      <t xml:space="preserve">Ngữ văn, Lịch sử, Địa lí, Ngoại ngữ </t>
    </r>
    <r>
      <rPr>
        <sz val="11"/>
        <rFont val="Times New Roman"/>
        <family val="1"/>
      </rPr>
      <t xml:space="preserve">
</t>
    </r>
  </si>
  <si>
    <r>
      <t xml:space="preserve">Học sinh trường THPT chuyên các môn </t>
    </r>
    <r>
      <rPr>
        <b/>
        <sz val="11"/>
        <rFont val="Times New Roman"/>
        <family val="1"/>
      </rPr>
      <t xml:space="preserve">Tin học, Ngoại ngữ </t>
    </r>
  </si>
  <si>
    <t xml:space="preserve"> Học sinh đạt chứng chỉ tiếng Anh quốc tế IELTS từ 5,0 hoặc TOEFL iBT từ 60 điểm, TOEIC từ 600 điểm trở lên trong thời hạn 2 năm  tính đến ngày kết thúc nộp hồ sơ xét tuyển (Các chứng chỉ được cấp bởi các đơn vị được Bộ GDĐT cho phép liên kết tổ chức thi và cấp chứng chỉ quốc tế) </t>
  </si>
  <si>
    <r>
      <t>- Các ngành có thi môn Năng khiếu</t>
    </r>
    <r>
      <rPr>
        <sz val="11"/>
        <color indexed="30"/>
        <rFont val="Times New Roman"/>
        <family val="1"/>
      </rPr>
      <t xml:space="preserve"> (Giáo dục Mầm non; Giáo dục Thể chất, Sư phạm Âm nhạc và Sư phạm Mỹ thuật)</t>
    </r>
    <r>
      <rPr>
        <sz val="11"/>
        <rFont val="Times New Roman"/>
        <family val="1"/>
      </rPr>
      <t>: Thực hiện đăng ký và xét tuyển theo kế hoạch của Trường và Đại học Đà Nẵng.</t>
    </r>
  </si>
  <si>
    <r>
      <t>- Các ngành có thi môn Năng khiếu (</t>
    </r>
    <r>
      <rPr>
        <sz val="10"/>
        <color indexed="30"/>
        <rFont val="Times New Roman"/>
        <family val="1"/>
      </rPr>
      <t>Giáo dục Mầm non; Giáo dục Thể chất, Sư phạm Âm nhạc và Sư phạm Mỹ thuật</t>
    </r>
    <r>
      <rPr>
        <sz val="10"/>
        <color indexed="8"/>
        <rFont val="Times New Roman"/>
        <family val="1"/>
      </rPr>
      <t>): Thực hiện đăng ký và xét tuyển theo kế hoạch của Trường và Đại học Đà Nẵng.</t>
    </r>
  </si>
  <si>
    <r>
      <rPr>
        <b/>
        <sz val="11"/>
        <rFont val="Times New Roman"/>
        <family val="1"/>
      </rPr>
      <t xml:space="preserve">- Trường ĐHSP: </t>
    </r>
    <r>
      <rPr>
        <sz val="11"/>
        <rFont val="Times New Roman"/>
        <family val="1"/>
      </rPr>
      <t xml:space="preserve">
'+ Trường hợp tổng số thí sinh trúng tuyển của một ngành &lt;15, các thí sinh sẽ được đăng ký chuyển sang ngành đào tạo khác cùng tổ hợp, cùng phương thức xét tuyển và có điểm xét tuyển lớn hơn hoặc bằng điểm trúng tuyển của ngành sẽ chuyển sang.
'+ Các ngành có thi môn Năng khiếu (Giáo dục Mầm non; Giáo dục Thể chất, Sư phạm Âm nhạc và Sư phạm Mỹ thuật): Thực hiện đăng ký và xét tuyển theo kế hoạch của Trường và Đại học Đà Nẵng.</t>
    </r>
  </si>
  <si>
    <r>
      <t xml:space="preserve">1. Toán + Sinh học + Hóa học 
2. Toán + Sinh học + Tiếng Anh        
</t>
    </r>
    <r>
      <rPr>
        <sz val="11"/>
        <rFont val="Times New Roman"/>
        <family val="1"/>
      </rPr>
      <t xml:space="preserve">3. Toán </t>
    </r>
    <r>
      <rPr>
        <sz val="11"/>
        <color indexed="10"/>
        <rFont val="Times New Roman"/>
        <family val="1"/>
      </rPr>
      <t>+ H</t>
    </r>
    <r>
      <rPr>
        <sz val="11"/>
        <color indexed="10"/>
        <rFont val="Times New Roman"/>
        <family val="1"/>
      </rPr>
      <t>óa</t>
    </r>
    <r>
      <rPr>
        <sz val="11"/>
        <color indexed="10"/>
        <rFont val="Times New Roman"/>
        <family val="1"/>
      </rPr>
      <t xml:space="preserve"> học </t>
    </r>
    <r>
      <rPr>
        <sz val="11"/>
        <rFont val="Times New Roman"/>
        <family val="1"/>
      </rPr>
      <t xml:space="preserve">+ Tiếng Anh </t>
    </r>
    <r>
      <rPr>
        <sz val="11"/>
        <rFont val="Times New Roman"/>
        <family val="1"/>
      </rPr>
      <t xml:space="preserve">  
</t>
    </r>
    <r>
      <rPr>
        <sz val="11"/>
        <rFont val="Times New Roman"/>
        <family val="1"/>
      </rPr>
      <t>4. Toán + Sinh học+ Ngữ văn</t>
    </r>
  </si>
  <si>
    <r>
      <t xml:space="preserve">1. Ngữ văn + Lịch sử + Địa lý
2. Ngữ văn + </t>
    </r>
    <r>
      <rPr>
        <sz val="11"/>
        <color indexed="10"/>
        <rFont val="Times New Roman"/>
        <family val="1"/>
      </rPr>
      <t>Toán</t>
    </r>
    <r>
      <rPr>
        <sz val="11"/>
        <rFont val="Times New Roman"/>
        <family val="1"/>
      </rPr>
      <t xml:space="preserve"> + Tiếng Anh
3. Ngữ văn + GDCD + Toán
4. Ngữ văn + GDCD + Tiếng Anh</t>
    </r>
  </si>
  <si>
    <r>
      <t xml:space="preserve">1.C00
</t>
    </r>
    <r>
      <rPr>
        <sz val="11"/>
        <color indexed="10"/>
        <rFont val="Times New Roman"/>
        <family val="1"/>
      </rPr>
      <t>2.D01</t>
    </r>
    <r>
      <rPr>
        <sz val="11"/>
        <rFont val="Times New Roman"/>
        <family val="1"/>
      </rPr>
      <t xml:space="preserve">
3.C14
4.D66</t>
    </r>
  </si>
  <si>
    <r>
      <t xml:space="preserve">1. Toán + Sinh học + Hóa học 
2. Toán + Sinh học + Tiếng Anh   
</t>
    </r>
    <r>
      <rPr>
        <sz val="11"/>
        <rFont val="Times New Roman"/>
        <family val="1"/>
      </rPr>
      <t xml:space="preserve">3. Toán </t>
    </r>
    <r>
      <rPr>
        <sz val="11"/>
        <color indexed="10"/>
        <rFont val="Times New Roman"/>
        <family val="1"/>
      </rPr>
      <t xml:space="preserve">+ </t>
    </r>
    <r>
      <rPr>
        <sz val="11"/>
        <color indexed="10"/>
        <rFont val="Times New Roman"/>
        <family val="1"/>
      </rPr>
      <t>Hóa</t>
    </r>
    <r>
      <rPr>
        <sz val="11"/>
        <color indexed="10"/>
        <rFont val="Times New Roman"/>
        <family val="1"/>
      </rPr>
      <t xml:space="preserve"> học </t>
    </r>
    <r>
      <rPr>
        <sz val="11"/>
        <rFont val="Times New Roman"/>
        <family val="1"/>
      </rPr>
      <t xml:space="preserve">+ Tiếng Anh </t>
    </r>
    <r>
      <rPr>
        <sz val="11"/>
        <rFont val="Times New Roman"/>
        <family val="1"/>
      </rPr>
      <t xml:space="preserve">  
</t>
    </r>
    <r>
      <rPr>
        <sz val="11"/>
        <rFont val="Times New Roman"/>
        <family val="1"/>
      </rPr>
      <t>4. Toán + Sinh học+ Ngữ văn</t>
    </r>
  </si>
  <si>
    <t>1. Năng khiếu 1 (Thẩm âm, Tiết tấu) + Năng khiếu 2 (Hát) + Ngữ Văn
2. Năng khiếu 1 (Thẩm âm, Tiết tấu) + Năng khiếu 2 (Hát) + Toán</t>
  </si>
  <si>
    <r>
      <rPr>
        <sz val="10"/>
        <color indexed="10"/>
        <rFont val="Times New Roman"/>
        <family val="1"/>
      </rPr>
      <t>1. Năng khiếu 1 (Thẩm âm, Tiết tấu) + Năng khiếu 2 (Hát)</t>
    </r>
    <r>
      <rPr>
        <sz val="10"/>
        <color indexed="8"/>
        <rFont val="Times New Roman"/>
        <family val="1"/>
      </rPr>
      <t xml:space="preserve"> + Ngữ Văn
2. </t>
    </r>
    <r>
      <rPr>
        <sz val="10"/>
        <color indexed="10"/>
        <rFont val="Times New Roman"/>
        <family val="1"/>
      </rPr>
      <t>Năng khiếu 1 (Thẩm âm, Tiết tấu) + Năng khiếu 2</t>
    </r>
    <r>
      <rPr>
        <sz val="10"/>
        <color indexed="8"/>
        <rFont val="Times New Roman"/>
        <family val="1"/>
      </rPr>
      <t xml:space="preserve"> (Hát) + Toán</t>
    </r>
  </si>
  <si>
    <r>
      <t xml:space="preserve">1. </t>
    </r>
    <r>
      <rPr>
        <sz val="11"/>
        <color indexed="10"/>
        <rFont val="Times New Roman"/>
        <family val="1"/>
      </rPr>
      <t>Năng khiếu TDTT (Bật xa tại chỗ, Chạy con thoi 4 x 10m</t>
    </r>
    <r>
      <rPr>
        <sz val="11"/>
        <rFont val="Times New Roman"/>
        <family val="1"/>
      </rPr>
      <t xml:space="preserve">) + Toán + Sinh học 
2. </t>
    </r>
    <r>
      <rPr>
        <sz val="11"/>
        <color indexed="10"/>
        <rFont val="Times New Roman"/>
        <family val="1"/>
      </rPr>
      <t>Năng khiếu TDTT (Bật xa tại chỗ, Chạy con thoi 4 x 10m</t>
    </r>
    <r>
      <rPr>
        <sz val="11"/>
        <rFont val="Times New Roman"/>
        <family val="1"/>
      </rPr>
      <t xml:space="preserve">) + Toán + Ngữ Văn 
3. </t>
    </r>
    <r>
      <rPr>
        <sz val="11"/>
        <color indexed="10"/>
        <rFont val="Times New Roman"/>
        <family val="1"/>
      </rPr>
      <t>Năng khiếu TDTT (Bật xa tại chỗ, Chạy con thoi 4 x 10m</t>
    </r>
    <r>
      <rPr>
        <sz val="11"/>
        <rFont val="Times New Roman"/>
        <family val="1"/>
      </rPr>
      <t xml:space="preserve">) + Ngữ Văn + Sinh học
4. </t>
    </r>
    <r>
      <rPr>
        <sz val="11"/>
        <color indexed="10"/>
        <rFont val="Times New Roman"/>
        <family val="1"/>
      </rPr>
      <t>Năng khiếu TDTT (Bật xa tại chỗ, Chạy con thoi 4 x 10m</t>
    </r>
    <r>
      <rPr>
        <sz val="11"/>
        <rFont val="Times New Roman"/>
        <family val="1"/>
      </rPr>
      <t>) + Ngữ văn + GDCD</t>
    </r>
  </si>
  <si>
    <t xml:space="preserve">1. Năng khiếu TDTT (Bật xa tại chỗ, Chạy con thoi 4 x 10m) + Toán
2. Năng khiếu TDTT (Bật xa tại chỗ, Chạy con thoi 4 x 10m) + Ngữ Văn </t>
  </si>
  <si>
    <t>1. Ngữ văn + Năng khiếu 1 (Hình họa chì) + Năng khiếu 2 (Trang trí)
2. Toán + Năng khiếu 1 (Hình họa chì) + Năng khiếu 2 (Trang trí)</t>
  </si>
  <si>
    <t>Cập nhật ngày 23/02/2024</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</si>
</sst>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quot;Có&quot;;&quot;Có&quot;;&quot;Không&quot;"/>
    <numFmt numFmtId="192" formatCode="&quot;Đúng&quot;;&quot;Đúng&quot;;&quot;Sai&quot;"/>
    <numFmt numFmtId="193" formatCode="&quot;Bật&quot;;&quot;Bật&quot;;&quot;Tắt&quot;"/>
    <numFmt numFmtId="194" formatCode="[$-409]dddd\,\ mmmm\ d\,\ yyyy"/>
    <numFmt numFmtId="195" formatCode="[$-409]h:mm:ss\ AM/PM"/>
    <numFmt numFmtId="196" formatCode="0.000"/>
    <numFmt numFmtId="197" formatCode="0.0000"/>
    <numFmt numFmtId="198" formatCode="0.0%"/>
    <numFmt numFmtId="199" formatCode="[$-409]dddd\,\ mmmm\ dd\,\ yyyy"/>
  </numFmts>
  <fonts count="7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sz val="12"/>
      <name val="Times New Roman"/>
      <family val="1"/>
    </font>
    <font>
      <b/>
      <sz val="16"/>
      <name val="Arial"/>
      <family val="2"/>
    </font>
    <font>
      <b/>
      <sz val="14"/>
      <name val="Arial"/>
      <family val="2"/>
    </font>
    <font>
      <b/>
      <sz val="12"/>
      <name val="Times New Roman"/>
      <family val="1"/>
    </font>
    <font>
      <b/>
      <sz val="12"/>
      <color indexed="8"/>
      <name val="Arial"/>
      <family val="2"/>
    </font>
    <font>
      <b/>
      <sz val="12"/>
      <color indexed="10"/>
      <name val="Arial"/>
      <family val="2"/>
    </font>
    <font>
      <b/>
      <sz val="10"/>
      <color indexed="8"/>
      <name val="Times New Roman"/>
      <family val="1"/>
    </font>
    <font>
      <sz val="10"/>
      <color indexed="8"/>
      <name val="Times New Roman"/>
      <family val="1"/>
    </font>
    <font>
      <sz val="10"/>
      <name val="Times New Roman"/>
      <family val="1"/>
    </font>
    <font>
      <sz val="11"/>
      <name val="Calibri"/>
      <family val="2"/>
    </font>
    <font>
      <b/>
      <i/>
      <sz val="11"/>
      <name val="Times New Roman"/>
      <family val="1"/>
    </font>
    <font>
      <i/>
      <sz val="11"/>
      <name val="Times New Roman"/>
      <family val="1"/>
    </font>
    <font>
      <b/>
      <sz val="11"/>
      <color indexed="10"/>
      <name val="Times New Roman"/>
      <family val="1"/>
    </font>
    <font>
      <b/>
      <sz val="14"/>
      <color indexed="8"/>
      <name val="Arial"/>
      <family val="2"/>
    </font>
    <font>
      <b/>
      <i/>
      <u val="single"/>
      <sz val="11"/>
      <name val="Times New Roman"/>
      <family val="1"/>
    </font>
    <font>
      <b/>
      <sz val="14"/>
      <color indexed="10"/>
      <name val="Arial"/>
      <family val="2"/>
    </font>
    <font>
      <i/>
      <sz val="11"/>
      <color indexed="10"/>
      <name val="Times New Roman"/>
      <family val="1"/>
    </font>
    <font>
      <b/>
      <i/>
      <sz val="11"/>
      <color indexed="10"/>
      <name val="Times New Roman"/>
      <family val="1"/>
    </font>
    <font>
      <sz val="11"/>
      <color indexed="10"/>
      <name val="Times New Roman"/>
      <family val="1"/>
    </font>
    <font>
      <sz val="11"/>
      <color indexed="30"/>
      <name val="Times New Roman"/>
      <family val="1"/>
    </font>
    <font>
      <sz val="10"/>
      <color indexed="30"/>
      <name val="Times New Roman"/>
      <family val="1"/>
    </font>
    <font>
      <sz val="10"/>
      <color indexed="10"/>
      <name val="Times New Roman"/>
      <family val="1"/>
    </font>
    <font>
      <sz val="11"/>
      <color indexed="8"/>
      <name val="Times New Roman"/>
      <family val="1"/>
    </font>
    <font>
      <b/>
      <sz val="11"/>
      <color indexed="8"/>
      <name val="Times New Roman"/>
      <family val="1"/>
    </font>
    <font>
      <sz val="10"/>
      <color indexed="8"/>
      <name val="Arial"/>
      <family val="2"/>
    </font>
    <font>
      <b/>
      <sz val="12"/>
      <color indexed="8"/>
      <name val="Times New Roman"/>
      <family val="1"/>
    </font>
    <font>
      <sz val="12"/>
      <color indexed="10"/>
      <name val="Times New Roman"/>
      <family val="1"/>
    </font>
    <font>
      <b/>
      <i/>
      <sz val="10"/>
      <color indexed="8"/>
      <name val="Times New Roman"/>
      <family val="1"/>
    </font>
    <font>
      <sz val="12"/>
      <color indexed="8"/>
      <name val="Times New Roman"/>
      <family val="1"/>
    </font>
    <font>
      <b/>
      <sz val="16"/>
      <color indexed="8"/>
      <name val="Arial"/>
      <family val="2"/>
    </font>
    <font>
      <b/>
      <sz val="14"/>
      <color indexed="12"/>
      <name val="Arial"/>
      <family val="2"/>
    </font>
    <font>
      <sz val="8"/>
      <name val="Segoe UI"/>
      <family val="2"/>
    </font>
    <font>
      <b/>
      <sz val="11"/>
      <color rgb="FFFF0000"/>
      <name val="Times New Roman"/>
      <family val="1"/>
    </font>
    <font>
      <sz val="11"/>
      <color rgb="FFFF0000"/>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10"/>
      <color theme="1"/>
      <name val="Arial"/>
      <family val="2"/>
    </font>
    <font>
      <b/>
      <sz val="12"/>
      <color theme="1"/>
      <name val="Times New Roman"/>
      <family val="1"/>
    </font>
    <font>
      <sz val="12"/>
      <color rgb="FFFF0000"/>
      <name val="Times New Roman"/>
      <family val="1"/>
    </font>
    <font>
      <b/>
      <i/>
      <sz val="10"/>
      <color theme="1"/>
      <name val="Times New Roman"/>
      <family val="1"/>
    </font>
    <font>
      <sz val="10"/>
      <color rgb="FFFF0000"/>
      <name val="Times New Roman"/>
      <family val="1"/>
    </font>
    <font>
      <sz val="12"/>
      <color theme="1"/>
      <name val="Times New Roman"/>
      <family val="1"/>
    </font>
    <font>
      <b/>
      <sz val="14"/>
      <color rgb="FFFF0000"/>
      <name val="Arial"/>
      <family val="2"/>
    </font>
    <font>
      <b/>
      <sz val="14"/>
      <color theme="1"/>
      <name val="Arial"/>
      <family val="2"/>
    </font>
    <font>
      <b/>
      <sz val="12"/>
      <color theme="1"/>
      <name val="Arial"/>
      <family val="2"/>
    </font>
    <font>
      <b/>
      <sz val="16"/>
      <color theme="1"/>
      <name val="Arial"/>
      <family val="2"/>
    </font>
    <font>
      <b/>
      <sz val="14"/>
      <color rgb="FF0000FF"/>
      <name val="Arial"/>
      <family val="2"/>
    </font>
    <font>
      <i/>
      <sz val="11"/>
      <color rgb="FFFF0000"/>
      <name val="Times New Roman"/>
      <family val="1"/>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color indexed="63"/>
      </right>
      <top style="thin"/>
      <bottom style="thin"/>
    </border>
    <border>
      <left style="thin">
        <color indexed="8"/>
      </left>
      <right/>
      <top style="thin">
        <color indexed="8"/>
      </top>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77">
    <xf numFmtId="0" fontId="0" fillId="0" borderId="0" xfId="0" applyAlignment="1">
      <alignment/>
    </xf>
    <xf numFmtId="0" fontId="20" fillId="0" borderId="0" xfId="0" applyFont="1" applyFill="1" applyAlignment="1">
      <alignment/>
    </xf>
    <xf numFmtId="0" fontId="20" fillId="0" borderId="0" xfId="0" applyFont="1" applyFill="1" applyAlignment="1">
      <alignment horizontal="left"/>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55" fillId="18" borderId="0" xfId="0" applyFont="1" applyFill="1" applyAlignment="1">
      <alignment/>
    </xf>
    <xf numFmtId="0" fontId="56" fillId="18" borderId="0" xfId="0" applyFont="1" applyFill="1" applyAlignment="1">
      <alignment/>
    </xf>
    <xf numFmtId="0" fontId="20" fillId="0" borderId="0" xfId="0" applyFont="1" applyAlignment="1" quotePrefix="1">
      <alignment/>
    </xf>
    <xf numFmtId="0" fontId="20" fillId="0" borderId="0" xfId="0" applyFont="1" applyAlignment="1">
      <alignment/>
    </xf>
    <xf numFmtId="0" fontId="20" fillId="0" borderId="0" xfId="0" applyFont="1" applyAlignment="1">
      <alignment horizontal="center"/>
    </xf>
    <xf numFmtId="0" fontId="55" fillId="18" borderId="11" xfId="0" applyFont="1" applyFill="1" applyBorder="1" applyAlignment="1">
      <alignment/>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quotePrefix="1">
      <alignment horizontal="center" vertical="center" wrapText="1"/>
    </xf>
    <xf numFmtId="0" fontId="21" fillId="18" borderId="0" xfId="0" applyFont="1" applyFill="1" applyAlignment="1">
      <alignment/>
    </xf>
    <xf numFmtId="0" fontId="23" fillId="18" borderId="0" xfId="0" applyFont="1" applyFill="1" applyBorder="1" applyAlignment="1">
      <alignment/>
    </xf>
    <xf numFmtId="0" fontId="23" fillId="0" borderId="0" xfId="0" applyFont="1" applyFill="1" applyBorder="1" applyAlignment="1">
      <alignment/>
    </xf>
    <xf numFmtId="0" fontId="23" fillId="18" borderId="0" xfId="0" applyFont="1" applyFill="1" applyBorder="1" applyAlignment="1">
      <alignment horizontal="center"/>
    </xf>
    <xf numFmtId="0" fontId="23" fillId="18" borderId="0" xfId="0" applyFont="1" applyFill="1" applyBorder="1" applyAlignment="1">
      <alignment horizontal="left"/>
    </xf>
    <xf numFmtId="0" fontId="57" fillId="18" borderId="0" xfId="0" applyFont="1" applyFill="1" applyAlignment="1">
      <alignment/>
    </xf>
    <xf numFmtId="0" fontId="58" fillId="18" borderId="0" xfId="0" applyFont="1" applyFill="1" applyAlignment="1">
      <alignment/>
    </xf>
    <xf numFmtId="0" fontId="58" fillId="18" borderId="11" xfId="0" applyFont="1" applyFill="1" applyBorder="1" applyAlignment="1">
      <alignment vertical="center"/>
    </xf>
    <xf numFmtId="0" fontId="58" fillId="18" borderId="11" xfId="0" applyFont="1" applyFill="1" applyBorder="1" applyAlignment="1">
      <alignment/>
    </xf>
    <xf numFmtId="0" fontId="59" fillId="18" borderId="10" xfId="0" applyFont="1" applyFill="1" applyBorder="1" applyAlignment="1">
      <alignment horizontal="center" vertical="center" wrapText="1"/>
    </xf>
    <xf numFmtId="0" fontId="20" fillId="18" borderId="10" xfId="0" applyFont="1" applyFill="1" applyBorder="1" applyAlignment="1">
      <alignment horizontal="center" vertical="center"/>
    </xf>
    <xf numFmtId="0" fontId="57" fillId="18" borderId="0" xfId="0" applyFont="1" applyFill="1" applyAlignment="1">
      <alignment horizontal="center"/>
    </xf>
    <xf numFmtId="0" fontId="57" fillId="18" borderId="0" xfId="0" applyFont="1" applyFill="1" applyAlignment="1">
      <alignment vertical="center"/>
    </xf>
    <xf numFmtId="0" fontId="57" fillId="18" borderId="0" xfId="0" applyFont="1" applyFill="1" applyAlignment="1">
      <alignment horizontal="center" vertical="center"/>
    </xf>
    <xf numFmtId="0" fontId="57" fillId="18" borderId="0" xfId="0" applyFont="1" applyFill="1" applyAlignment="1">
      <alignment horizontal="left"/>
    </xf>
    <xf numFmtId="1" fontId="57" fillId="18" borderId="0" xfId="0" applyNumberFormat="1" applyFont="1" applyFill="1" applyAlignment="1">
      <alignment vertical="center"/>
    </xf>
    <xf numFmtId="0" fontId="21" fillId="0" borderId="11" xfId="0" applyFont="1" applyBorder="1" applyAlignment="1">
      <alignment vertical="center"/>
    </xf>
    <xf numFmtId="0" fontId="21" fillId="18" borderId="11" xfId="0" applyFont="1" applyFill="1" applyBorder="1" applyAlignment="1">
      <alignment/>
    </xf>
    <xf numFmtId="0" fontId="21" fillId="18" borderId="11" xfId="0" applyFont="1" applyFill="1" applyBorder="1" applyAlignment="1">
      <alignment vertical="center"/>
    </xf>
    <xf numFmtId="0" fontId="21" fillId="18" borderId="11" xfId="0" applyFont="1" applyFill="1" applyBorder="1" applyAlignment="1">
      <alignment horizontal="left"/>
    </xf>
    <xf numFmtId="0" fontId="21" fillId="0" borderId="10" xfId="0" applyFont="1" applyBorder="1" applyAlignment="1">
      <alignment horizontal="center" vertical="center" wrapText="1"/>
    </xf>
    <xf numFmtId="0" fontId="20" fillId="18" borderId="10" xfId="0" applyFont="1" applyFill="1" applyBorder="1" applyAlignment="1" quotePrefix="1">
      <alignment horizontal="center" vertical="center" wrapText="1"/>
    </xf>
    <xf numFmtId="0" fontId="20" fillId="18" borderId="12" xfId="0" applyFont="1" applyFill="1" applyBorder="1" applyAlignment="1">
      <alignment horizontal="center" vertical="center"/>
    </xf>
    <xf numFmtId="0" fontId="21" fillId="18" borderId="12" xfId="0" applyFont="1" applyFill="1" applyBorder="1" applyAlignment="1" quotePrefix="1">
      <alignment horizontal="center" vertical="center" wrapText="1"/>
    </xf>
    <xf numFmtId="0" fontId="20" fillId="18" borderId="10" xfId="0" applyFont="1" applyFill="1" applyBorder="1" applyAlignment="1">
      <alignment vertical="center" wrapText="1"/>
    </xf>
    <xf numFmtId="0" fontId="21" fillId="0" borderId="12" xfId="0" applyFont="1" applyBorder="1" applyAlignment="1" quotePrefix="1">
      <alignment horizontal="center" vertical="center" wrapText="1"/>
    </xf>
    <xf numFmtId="0" fontId="55" fillId="18" borderId="0" xfId="0" applyFont="1" applyFill="1" applyAlignment="1">
      <alignment vertical="center"/>
    </xf>
    <xf numFmtId="0" fontId="21" fillId="18" borderId="0" xfId="0" applyFont="1" applyFill="1" applyAlignment="1">
      <alignment vertical="center"/>
    </xf>
    <xf numFmtId="1" fontId="21" fillId="0" borderId="10" xfId="0" applyNumberFormat="1" applyFont="1" applyBorder="1" applyAlignment="1" quotePrefix="1">
      <alignment horizontal="center" vertical="center" wrapText="1"/>
    </xf>
    <xf numFmtId="0" fontId="20" fillId="0" borderId="10" xfId="0" applyFont="1" applyBorder="1" applyAlignment="1" quotePrefix="1">
      <alignment horizontal="center" vertical="center"/>
    </xf>
    <xf numFmtId="0" fontId="20" fillId="0" borderId="13" xfId="0" applyFont="1" applyBorder="1" applyAlignment="1">
      <alignment vertical="center" wrapText="1"/>
    </xf>
    <xf numFmtId="0" fontId="20" fillId="0" borderId="12" xfId="0" applyFont="1" applyBorder="1" applyAlignment="1" quotePrefix="1">
      <alignment horizontal="center" vertical="center" wrapText="1"/>
    </xf>
    <xf numFmtId="0" fontId="20" fillId="0" borderId="14" xfId="0" applyFont="1" applyBorder="1" applyAlignment="1">
      <alignment vertical="center"/>
    </xf>
    <xf numFmtId="0" fontId="20" fillId="0" borderId="12" xfId="0" applyFont="1" applyBorder="1" applyAlignment="1" quotePrefix="1">
      <alignment horizontal="center" vertical="center"/>
    </xf>
    <xf numFmtId="0" fontId="20" fillId="0" borderId="15" xfId="0" applyFont="1" applyBorder="1" applyAlignment="1">
      <alignment horizontal="left" vertical="center" wrapText="1"/>
    </xf>
    <xf numFmtId="0" fontId="20" fillId="18" borderId="0" xfId="0" applyFont="1" applyFill="1" applyAlignment="1">
      <alignment horizontal="center" vertical="center"/>
    </xf>
    <xf numFmtId="0" fontId="20" fillId="18" borderId="0" xfId="0" applyFont="1" applyFill="1" applyAlignment="1">
      <alignment horizontal="left"/>
    </xf>
    <xf numFmtId="0" fontId="20" fillId="18" borderId="0" xfId="0" applyFont="1" applyFill="1" applyAlignment="1">
      <alignment vertical="center"/>
    </xf>
    <xf numFmtId="0" fontId="20" fillId="0" borderId="10" xfId="0" applyFont="1" applyFill="1" applyBorder="1" applyAlignment="1">
      <alignment/>
    </xf>
    <xf numFmtId="0" fontId="21" fillId="0" borderId="0" xfId="0" applyFont="1" applyFill="1" applyAlignment="1">
      <alignment/>
    </xf>
    <xf numFmtId="0" fontId="57" fillId="0" borderId="0" xfId="0" applyFont="1" applyAlignment="1">
      <alignment/>
    </xf>
    <xf numFmtId="0" fontId="56" fillId="0" borderId="0" xfId="0" applyFont="1" applyFill="1" applyAlignment="1">
      <alignment/>
    </xf>
    <xf numFmtId="0" fontId="58" fillId="18" borderId="11" xfId="0" applyFont="1" applyFill="1" applyBorder="1" applyAlignment="1">
      <alignment horizontal="left"/>
    </xf>
    <xf numFmtId="0" fontId="20" fillId="0" borderId="10" xfId="0" applyFont="1" applyFill="1" applyBorder="1" applyAlignment="1">
      <alignment horizontal="center"/>
    </xf>
    <xf numFmtId="1" fontId="57" fillId="18" borderId="10" xfId="0" applyNumberFormat="1" applyFont="1" applyFill="1" applyBorder="1" applyAlignment="1">
      <alignment horizontal="center" vertical="center" wrapText="1"/>
    </xf>
    <xf numFmtId="0" fontId="26" fillId="18" borderId="0" xfId="0" applyFont="1" applyFill="1" applyBorder="1" applyAlignment="1">
      <alignment/>
    </xf>
    <xf numFmtId="0" fontId="26" fillId="0" borderId="0" xfId="0" applyFont="1" applyFill="1" applyBorder="1" applyAlignment="1">
      <alignment/>
    </xf>
    <xf numFmtId="0" fontId="20" fillId="0" borderId="10" xfId="0" applyFont="1" applyBorder="1" applyAlignment="1">
      <alignment horizontal="center" vertical="center" wrapText="1"/>
    </xf>
    <xf numFmtId="0" fontId="23" fillId="18" borderId="0" xfId="0" applyFont="1" applyFill="1" applyBorder="1" applyAlignment="1">
      <alignment horizontal="center" vertical="center"/>
    </xf>
    <xf numFmtId="0" fontId="20" fillId="18" borderId="16" xfId="0" applyFont="1" applyFill="1" applyBorder="1" applyAlignment="1">
      <alignment horizontal="center" vertical="center" wrapText="1"/>
    </xf>
    <xf numFmtId="0" fontId="59" fillId="0" borderId="10" xfId="0" applyFont="1" applyBorder="1" applyAlignment="1">
      <alignment horizontal="center" vertical="center" wrapText="1"/>
    </xf>
    <xf numFmtId="0" fontId="20" fillId="18" borderId="17"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18" borderId="19" xfId="0" applyFont="1" applyFill="1" applyBorder="1" applyAlignment="1">
      <alignment horizontal="center" vertical="center" wrapText="1"/>
    </xf>
    <xf numFmtId="0" fontId="20" fillId="0" borderId="17" xfId="0" applyFont="1" applyFill="1" applyBorder="1" applyAlignment="1">
      <alignment horizontal="center"/>
    </xf>
    <xf numFmtId="1" fontId="20" fillId="0" borderId="20" xfId="0" applyNumberFormat="1" applyFont="1" applyBorder="1" applyAlignment="1" quotePrefix="1">
      <alignment horizontal="center" vertical="center" wrapText="1"/>
    </xf>
    <xf numFmtId="0" fontId="20" fillId="18" borderId="12" xfId="0" applyFont="1" applyFill="1" applyBorder="1" applyAlignment="1" quotePrefix="1">
      <alignment horizontal="center" vertical="center" wrapText="1"/>
    </xf>
    <xf numFmtId="0" fontId="20" fillId="18" borderId="12" xfId="0" applyFont="1" applyFill="1" applyBorder="1" applyAlignment="1">
      <alignment vertical="center" wrapText="1"/>
    </xf>
    <xf numFmtId="0" fontId="58" fillId="18" borderId="0" xfId="0" applyFont="1" applyFill="1" applyBorder="1" applyAlignment="1">
      <alignment/>
    </xf>
    <xf numFmtId="0" fontId="58" fillId="18" borderId="0" xfId="0" applyFont="1" applyFill="1" applyBorder="1" applyAlignment="1">
      <alignment horizontal="center" vertical="center"/>
    </xf>
    <xf numFmtId="0" fontId="58" fillId="0" borderId="10" xfId="0" applyFont="1" applyFill="1" applyBorder="1" applyAlignment="1" quotePrefix="1">
      <alignment horizontal="center" vertical="center" wrapText="1"/>
    </xf>
    <xf numFmtId="0" fontId="58"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1" fontId="58" fillId="0" borderId="10" xfId="0" applyNumberFormat="1"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xf>
    <xf numFmtId="0" fontId="60" fillId="0" borderId="10" xfId="57" applyFont="1" applyBorder="1" applyAlignment="1">
      <alignment horizontal="center" vertical="center" wrapText="1"/>
      <protection/>
    </xf>
    <xf numFmtId="0" fontId="61" fillId="0" borderId="0" xfId="0" applyFont="1" applyAlignment="1">
      <alignment/>
    </xf>
    <xf numFmtId="0" fontId="55" fillId="18" borderId="0" xfId="0" applyFont="1" applyFill="1" applyAlignment="1">
      <alignment/>
    </xf>
    <xf numFmtId="0" fontId="55" fillId="0" borderId="0" xfId="0" applyFont="1" applyFill="1" applyAlignment="1">
      <alignment vertical="center"/>
    </xf>
    <xf numFmtId="0" fontId="22" fillId="0" borderId="10" xfId="0" applyFont="1" applyFill="1" applyBorder="1" applyAlignment="1">
      <alignment horizontal="center" vertical="center" wrapText="1"/>
    </xf>
    <xf numFmtId="0" fontId="21" fillId="0" borderId="10" xfId="0" applyFont="1" applyFill="1" applyBorder="1" applyAlignment="1" quotePrefix="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quotePrefix="1">
      <alignment horizontal="left" vertical="center" wrapText="1"/>
    </xf>
    <xf numFmtId="1" fontId="21" fillId="0" borderId="10" xfId="0" applyNumberFormat="1" applyFont="1" applyFill="1" applyBorder="1" applyAlignment="1" quotePrefix="1">
      <alignment horizontal="center" vertical="center" wrapText="1"/>
    </xf>
    <xf numFmtId="0" fontId="20" fillId="0" borderId="10" xfId="0" applyFont="1" applyFill="1" applyBorder="1" applyAlignment="1" quotePrefix="1">
      <alignment horizontal="center" vertical="center" wrapText="1"/>
    </xf>
    <xf numFmtId="0" fontId="20" fillId="0" borderId="10" xfId="0" applyFont="1" applyFill="1" applyBorder="1" applyAlignment="1" quotePrefix="1">
      <alignment horizontal="center" vertical="center"/>
    </xf>
    <xf numFmtId="0" fontId="20" fillId="0" borderId="10" xfId="0" applyFont="1" applyFill="1" applyBorder="1" applyAlignment="1">
      <alignment horizontal="center" vertical="center" wrapText="1"/>
    </xf>
    <xf numFmtId="1" fontId="20" fillId="0" borderId="10" xfId="0" applyNumberFormat="1" applyFont="1" applyFill="1" applyBorder="1" applyAlignment="1" quotePrefix="1">
      <alignment horizontal="center" vertical="center" wrapText="1"/>
    </xf>
    <xf numFmtId="0" fontId="20" fillId="0" borderId="10" xfId="0" applyFont="1" applyFill="1" applyBorder="1" applyAlignment="1">
      <alignment horizontal="center" vertical="center"/>
    </xf>
    <xf numFmtId="0" fontId="20" fillId="0" borderId="0" xfId="0" applyFont="1" applyFill="1" applyAlignment="1" quotePrefix="1">
      <alignment/>
    </xf>
    <xf numFmtId="0" fontId="20" fillId="0" borderId="0" xfId="0" applyFont="1" applyFill="1" applyAlignment="1">
      <alignment horizontal="center"/>
    </xf>
    <xf numFmtId="0" fontId="55" fillId="18" borderId="0" xfId="0" applyFont="1" applyFill="1" applyBorder="1" applyAlignment="1">
      <alignment/>
    </xf>
    <xf numFmtId="0" fontId="20" fillId="0" borderId="10" xfId="0" applyFont="1" applyFill="1" applyBorder="1" applyAlignment="1">
      <alignment vertical="center" wrapText="1"/>
    </xf>
    <xf numFmtId="0" fontId="55" fillId="0" borderId="11" xfId="0" applyFont="1" applyFill="1" applyBorder="1" applyAlignment="1">
      <alignment vertical="center"/>
    </xf>
    <xf numFmtId="0" fontId="55" fillId="0" borderId="11" xfId="0" applyFont="1" applyFill="1" applyBorder="1" applyAlignment="1">
      <alignment/>
    </xf>
    <xf numFmtId="0" fontId="55" fillId="0" borderId="11" xfId="0" applyFont="1" applyFill="1" applyBorder="1" applyAlignment="1">
      <alignment horizontal="left"/>
    </xf>
    <xf numFmtId="0" fontId="57" fillId="0" borderId="10" xfId="0" applyFont="1" applyBorder="1" applyAlignment="1" quotePrefix="1">
      <alignment horizontal="center" vertical="center" wrapText="1"/>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20" fillId="18" borderId="13" xfId="0" applyFont="1" applyFill="1" applyBorder="1" applyAlignment="1">
      <alignment vertical="center" wrapText="1"/>
    </xf>
    <xf numFmtId="0" fontId="62" fillId="18"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Fill="1" applyBorder="1" applyAlignment="1" quotePrefix="1">
      <alignment horizontal="center" vertical="center" wrapText="1"/>
    </xf>
    <xf numFmtId="0" fontId="62" fillId="0" borderId="12" xfId="0" applyFont="1" applyFill="1" applyBorder="1" applyAlignment="1">
      <alignment horizontal="center" vertical="center" wrapText="1"/>
    </xf>
    <xf numFmtId="0" fontId="62" fillId="0" borderId="10" xfId="0" applyFont="1" applyBorder="1" applyAlignment="1" quotePrefix="1">
      <alignment horizontal="center" vertical="center" wrapText="1"/>
    </xf>
    <xf numFmtId="0" fontId="62" fillId="0" borderId="10" xfId="0" applyFont="1" applyBorder="1" applyAlignment="1" quotePrefix="1">
      <alignment horizontal="left" vertical="center" wrapText="1"/>
    </xf>
    <xf numFmtId="0" fontId="62" fillId="0" borderId="10" xfId="0" applyFont="1" applyFill="1" applyBorder="1" applyAlignment="1">
      <alignment horizontal="center" vertical="center" wrapText="1"/>
    </xf>
    <xf numFmtId="0" fontId="26" fillId="0" borderId="10" xfId="0" applyFont="1" applyFill="1" applyBorder="1" applyAlignment="1">
      <alignment/>
    </xf>
    <xf numFmtId="0" fontId="62" fillId="0" borderId="10" xfId="0" applyFont="1" applyFill="1" applyBorder="1" applyAlignment="1">
      <alignment vertical="center" wrapText="1"/>
    </xf>
    <xf numFmtId="0" fontId="62" fillId="0" borderId="10" xfId="0" applyFont="1" applyFill="1" applyBorder="1" applyAlignment="1">
      <alignment horizontal="left" vertical="center"/>
    </xf>
    <xf numFmtId="0" fontId="20" fillId="0" borderId="0" xfId="0" applyFont="1" applyFill="1" applyBorder="1" applyAlignment="1">
      <alignment/>
    </xf>
    <xf numFmtId="0" fontId="56" fillId="0" borderId="10" xfId="0" applyFont="1" applyFill="1" applyBorder="1" applyAlignment="1">
      <alignment/>
    </xf>
    <xf numFmtId="0" fontId="20" fillId="18" borderId="10" xfId="0" applyFont="1" applyFill="1" applyBorder="1" applyAlignment="1">
      <alignment horizontal="left"/>
    </xf>
    <xf numFmtId="0" fontId="20" fillId="18" borderId="0" xfId="0" applyFont="1" applyFill="1" applyBorder="1" applyAlignment="1">
      <alignment/>
    </xf>
    <xf numFmtId="0" fontId="20" fillId="0" borderId="10" xfId="0" applyFont="1" applyBorder="1" applyAlignment="1">
      <alignment horizontal="center" vertical="center"/>
    </xf>
    <xf numFmtId="0" fontId="20" fillId="0" borderId="10" xfId="0" applyFont="1" applyBorder="1" applyAlignment="1">
      <alignment vertical="center"/>
    </xf>
    <xf numFmtId="0" fontId="20" fillId="0" borderId="10" xfId="0" applyFont="1" applyBorder="1" applyAlignment="1">
      <alignment vertical="center" wrapText="1"/>
    </xf>
    <xf numFmtId="0" fontId="20" fillId="18" borderId="10" xfId="0" applyFont="1" applyFill="1" applyBorder="1" applyAlignment="1">
      <alignment horizontal="left" vertical="center"/>
    </xf>
    <xf numFmtId="0" fontId="20" fillId="18" borderId="0" xfId="0" applyFont="1" applyFill="1" applyBorder="1" applyAlignment="1">
      <alignment vertical="center"/>
    </xf>
    <xf numFmtId="0" fontId="58" fillId="0" borderId="0" xfId="0" applyFont="1" applyBorder="1" applyAlignment="1">
      <alignment horizontal="left" vertical="center"/>
    </xf>
    <xf numFmtId="0" fontId="62" fillId="0" borderId="10" xfId="0" applyFont="1" applyFill="1" applyBorder="1" applyAlignment="1" quotePrefix="1">
      <alignment horizontal="left" vertical="center" wrapText="1"/>
    </xf>
    <xf numFmtId="0" fontId="20" fillId="0" borderId="10" xfId="0" applyFont="1" applyBorder="1" applyAlignment="1">
      <alignment horizontal="left" vertical="center" wrapText="1"/>
    </xf>
    <xf numFmtId="0" fontId="20" fillId="0" borderId="10" xfId="0" applyFont="1" applyBorder="1" applyAlignment="1">
      <alignment horizontal="left" vertical="center"/>
    </xf>
    <xf numFmtId="0" fontId="63" fillId="0" borderId="0" xfId="0" applyFont="1" applyFill="1" applyBorder="1" applyAlignment="1">
      <alignment/>
    </xf>
    <xf numFmtId="1" fontId="56" fillId="0" borderId="20" xfId="0" applyNumberFormat="1" applyFont="1" applyFill="1" applyBorder="1" applyAlignment="1">
      <alignment horizontal="center" vertical="center"/>
    </xf>
    <xf numFmtId="0" fontId="59" fillId="18" borderId="10" xfId="0" applyFont="1" applyFill="1" applyBorder="1" applyAlignment="1" quotePrefix="1">
      <alignment horizontal="center" vertical="center" wrapText="1"/>
    </xf>
    <xf numFmtId="0" fontId="59" fillId="18" borderId="12" xfId="0" applyFont="1" applyFill="1" applyBorder="1" applyAlignment="1" quotePrefix="1">
      <alignment horizontal="left" vertical="center" wrapText="1"/>
    </xf>
    <xf numFmtId="0" fontId="59" fillId="18" borderId="12" xfId="0" applyFont="1" applyFill="1" applyBorder="1" applyAlignment="1" quotePrefix="1">
      <alignment horizontal="center" vertical="center" wrapText="1"/>
    </xf>
    <xf numFmtId="1" fontId="59" fillId="18" borderId="12" xfId="0" applyNumberFormat="1" applyFont="1" applyFill="1" applyBorder="1" applyAlignment="1">
      <alignment horizontal="center" vertical="center" wrapText="1"/>
    </xf>
    <xf numFmtId="0" fontId="60" fillId="18" borderId="10" xfId="0" applyFont="1" applyFill="1" applyBorder="1" applyAlignment="1">
      <alignment horizontal="left" vertical="center" wrapText="1"/>
    </xf>
    <xf numFmtId="0" fontId="60" fillId="18" borderId="10" xfId="0" applyFont="1" applyFill="1" applyBorder="1" applyAlignment="1">
      <alignment vertical="center" wrapText="1"/>
    </xf>
    <xf numFmtId="0" fontId="60" fillId="18" borderId="10" xfId="57" applyFont="1" applyFill="1" applyBorder="1" applyAlignment="1">
      <alignment horizontal="center" vertical="center" wrapText="1"/>
      <protection/>
    </xf>
    <xf numFmtId="0" fontId="60" fillId="18" borderId="10" xfId="0" applyFont="1" applyFill="1" applyBorder="1" applyAlignment="1">
      <alignment horizontal="center" vertical="center"/>
    </xf>
    <xf numFmtId="0" fontId="60" fillId="18" borderId="10" xfId="0" applyFont="1" applyFill="1" applyBorder="1" applyAlignment="1">
      <alignment horizontal="center" vertical="center" wrapText="1"/>
    </xf>
    <xf numFmtId="0" fontId="60" fillId="18" borderId="10" xfId="0" applyFont="1" applyFill="1" applyBorder="1" applyAlignment="1" quotePrefix="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1" fontId="60" fillId="18" borderId="10" xfId="0" applyNumberFormat="1" applyFont="1" applyFill="1" applyBorder="1" applyAlignment="1">
      <alignment horizontal="center" vertical="center" wrapText="1"/>
    </xf>
    <xf numFmtId="190" fontId="60" fillId="18" borderId="10" xfId="0" applyNumberFormat="1" applyFont="1" applyFill="1" applyBorder="1" applyAlignment="1">
      <alignment horizontal="center" vertical="center" wrapText="1"/>
    </xf>
    <xf numFmtId="0" fontId="60" fillId="0" borderId="10" xfId="0" applyFont="1" applyFill="1" applyBorder="1" applyAlignment="1" quotePrefix="1">
      <alignment horizontal="center"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190" fontId="60"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top" wrapText="1"/>
    </xf>
    <xf numFmtId="0" fontId="64" fillId="0" borderId="0" xfId="0" applyFont="1" applyAlignment="1">
      <alignment/>
    </xf>
    <xf numFmtId="0" fontId="60" fillId="0" borderId="0" xfId="0" applyFont="1" applyAlignment="1">
      <alignment/>
    </xf>
    <xf numFmtId="0" fontId="60" fillId="0" borderId="0" xfId="0" applyFont="1" applyAlignment="1">
      <alignment horizontal="center"/>
    </xf>
    <xf numFmtId="0" fontId="60" fillId="0" borderId="0" xfId="0" applyFont="1" applyAlignment="1">
      <alignment horizontal="left" vertical="center"/>
    </xf>
    <xf numFmtId="0" fontId="60" fillId="0" borderId="0" xfId="0" applyFont="1" applyAlignment="1">
      <alignment horizontal="left"/>
    </xf>
    <xf numFmtId="0" fontId="65" fillId="18" borderId="10" xfId="0" applyFont="1" applyFill="1" applyBorder="1" applyAlignment="1">
      <alignment horizontal="center" vertical="center" wrapText="1"/>
    </xf>
    <xf numFmtId="0" fontId="20" fillId="18"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0" fillId="18" borderId="13" xfId="0" applyFont="1" applyFill="1" applyBorder="1" applyAlignment="1">
      <alignment horizontal="center" vertical="center" wrapText="1"/>
    </xf>
    <xf numFmtId="0" fontId="20" fillId="18" borderId="14" xfId="0" applyFont="1" applyFill="1" applyBorder="1" applyAlignment="1">
      <alignment vertical="center"/>
    </xf>
    <xf numFmtId="0" fontId="21" fillId="18" borderId="11" xfId="0" applyFont="1" applyFill="1" applyBorder="1" applyAlignment="1">
      <alignment horizontal="center" vertical="center"/>
    </xf>
    <xf numFmtId="0" fontId="21" fillId="18" borderId="11" xfId="0" applyFont="1" applyFill="1" applyBorder="1" applyAlignment="1">
      <alignment horizontal="center"/>
    </xf>
    <xf numFmtId="0" fontId="21" fillId="18" borderId="10" xfId="0" applyFont="1" applyFill="1" applyBorder="1" applyAlignment="1" quotePrefix="1">
      <alignment horizontal="left" vertical="center" wrapText="1"/>
    </xf>
    <xf numFmtId="1" fontId="21" fillId="18" borderId="10" xfId="0" applyNumberFormat="1" applyFont="1" applyFill="1" applyBorder="1" applyAlignment="1" quotePrefix="1">
      <alignment horizontal="center" vertical="center" wrapText="1"/>
    </xf>
    <xf numFmtId="0" fontId="21" fillId="18" borderId="10" xfId="0" applyFont="1" applyFill="1" applyBorder="1" applyAlignment="1" quotePrefix="1">
      <alignment vertical="center" wrapText="1"/>
    </xf>
    <xf numFmtId="0" fontId="20" fillId="18" borderId="21" xfId="0" applyFont="1" applyFill="1" applyBorder="1" applyAlignment="1">
      <alignment horizontal="center" vertical="center"/>
    </xf>
    <xf numFmtId="1" fontId="23" fillId="0" borderId="10" xfId="0" applyNumberFormat="1" applyFont="1" applyFill="1" applyBorder="1" applyAlignment="1">
      <alignment horizontal="center" vertical="center"/>
    </xf>
    <xf numFmtId="0" fontId="31" fillId="0" borderId="10" xfId="57" applyFont="1" applyBorder="1" applyAlignment="1">
      <alignment horizontal="center" vertical="center" wrapText="1"/>
      <protection/>
    </xf>
    <xf numFmtId="0" fontId="32" fillId="18" borderId="10" xfId="0" applyFont="1" applyFill="1" applyBorder="1" applyAlignment="1">
      <alignment horizontal="center" vertical="center" wrapText="1"/>
    </xf>
    <xf numFmtId="0" fontId="20" fillId="18"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20" fillId="0" borderId="17" xfId="0" applyFont="1" applyFill="1" applyBorder="1" applyAlignment="1">
      <alignment horizontal="center" vertical="center"/>
    </xf>
    <xf numFmtId="0" fontId="32" fillId="0" borderId="10"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33" fillId="0" borderId="0" xfId="0" applyFont="1" applyAlignment="1">
      <alignment/>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xf>
    <xf numFmtId="0" fontId="57" fillId="0" borderId="12" xfId="0" applyFont="1" applyFill="1" applyBorder="1" applyAlignment="1">
      <alignment vertical="center"/>
    </xf>
    <xf numFmtId="0" fontId="57" fillId="18" borderId="16" xfId="0" applyFont="1" applyFill="1" applyBorder="1" applyAlignment="1">
      <alignment horizontal="center" vertical="center" wrapText="1"/>
    </xf>
    <xf numFmtId="0" fontId="55" fillId="0" borderId="0" xfId="0" applyFont="1" applyAlignment="1">
      <alignment vertical="center"/>
    </xf>
    <xf numFmtId="0" fontId="37" fillId="18" borderId="0" xfId="0" applyFont="1" applyFill="1" applyAlignment="1">
      <alignment horizontal="left" vertical="top" wrapText="1"/>
    </xf>
    <xf numFmtId="0" fontId="20" fillId="18" borderId="0" xfId="0" applyFont="1" applyFill="1" applyAlignment="1">
      <alignment horizontal="left" vertical="top" wrapText="1"/>
    </xf>
    <xf numFmtId="0" fontId="58" fillId="0" borderId="0" xfId="0" applyFont="1" applyAlignment="1" quotePrefix="1">
      <alignment/>
    </xf>
    <xf numFmtId="0" fontId="57" fillId="0" borderId="0" xfId="0" applyFont="1" applyAlignment="1" quotePrefix="1">
      <alignment/>
    </xf>
    <xf numFmtId="0" fontId="57" fillId="0" borderId="0" xfId="0" applyFont="1" applyAlignment="1">
      <alignment horizontal="center"/>
    </xf>
    <xf numFmtId="0" fontId="59" fillId="0" borderId="10" xfId="0" applyFont="1" applyFill="1" applyBorder="1" applyAlignment="1">
      <alignment horizontal="center" vertical="center" wrapText="1"/>
    </xf>
    <xf numFmtId="0" fontId="57" fillId="0" borderId="0" xfId="0" applyFont="1" applyFill="1" applyAlignment="1">
      <alignment horizontal="center"/>
    </xf>
    <xf numFmtId="0" fontId="57" fillId="0" borderId="12" xfId="0" applyFont="1" applyFill="1" applyBorder="1" applyAlignment="1">
      <alignment vertical="center" wrapText="1"/>
    </xf>
    <xf numFmtId="0" fontId="31" fillId="0" borderId="10" xfId="0" applyFont="1" applyBorder="1" applyAlignment="1">
      <alignment horizontal="center" vertical="center"/>
    </xf>
    <xf numFmtId="0" fontId="31" fillId="0" borderId="10" xfId="0" applyFont="1" applyBorder="1" applyAlignment="1">
      <alignment horizontal="center" vertical="center" wrapText="1"/>
    </xf>
    <xf numFmtId="0" fontId="31" fillId="18" borderId="10" xfId="0" applyFont="1" applyFill="1" applyBorder="1" applyAlignment="1">
      <alignment horizontal="center" vertical="center" wrapText="1"/>
    </xf>
    <xf numFmtId="0" fontId="31" fillId="18" borderId="10" xfId="0" applyFont="1" applyFill="1" applyBorder="1" applyAlignment="1">
      <alignment horizontal="center" vertical="center"/>
    </xf>
    <xf numFmtId="0" fontId="57" fillId="0" borderId="0" xfId="0" applyFont="1" applyFill="1" applyAlignment="1">
      <alignment/>
    </xf>
    <xf numFmtId="0" fontId="58" fillId="0" borderId="11" xfId="0" applyFont="1" applyFill="1" applyBorder="1" applyAlignment="1">
      <alignment vertical="center"/>
    </xf>
    <xf numFmtId="0" fontId="58" fillId="0" borderId="0" xfId="0" applyFont="1" applyFill="1" applyAlignment="1">
      <alignment/>
    </xf>
    <xf numFmtId="0" fontId="58" fillId="0" borderId="11" xfId="0" applyFont="1" applyFill="1" applyBorder="1" applyAlignment="1">
      <alignment horizontal="center" vertical="center"/>
    </xf>
    <xf numFmtId="0" fontId="57" fillId="0" borderId="10" xfId="0" applyFont="1" applyFill="1" applyBorder="1" applyAlignment="1">
      <alignment horizontal="center" vertical="center" wrapText="1"/>
    </xf>
    <xf numFmtId="0" fontId="56" fillId="0" borderId="10" xfId="0" applyFont="1" applyFill="1" applyBorder="1" applyAlignment="1">
      <alignment vertical="center" wrapText="1"/>
    </xf>
    <xf numFmtId="0" fontId="58" fillId="0" borderId="0" xfId="0" applyFont="1" applyFill="1" applyAlignment="1">
      <alignment vertical="center"/>
    </xf>
    <xf numFmtId="0" fontId="58" fillId="0" borderId="11" xfId="0" applyFont="1" applyFill="1" applyBorder="1" applyAlignment="1">
      <alignment horizontal="left" vertical="center"/>
    </xf>
    <xf numFmtId="0" fontId="58" fillId="0" borderId="10" xfId="0" applyFont="1" applyFill="1" applyBorder="1" applyAlignment="1" quotePrefix="1">
      <alignment horizontal="left" vertical="center" wrapText="1"/>
    </xf>
    <xf numFmtId="0" fontId="57" fillId="0" borderId="10" xfId="0" applyFont="1" applyFill="1" applyBorder="1" applyAlignment="1">
      <alignment vertical="center" wrapText="1"/>
    </xf>
    <xf numFmtId="0" fontId="57" fillId="0" borderId="0" xfId="0" applyFont="1" applyFill="1" applyAlignment="1">
      <alignment horizontal="left"/>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Border="1" applyAlignment="1" quotePrefix="1">
      <alignment horizontal="center" vertical="center" wrapText="1"/>
    </xf>
    <xf numFmtId="0" fontId="56" fillId="0" borderId="10" xfId="0" applyFont="1" applyBorder="1" applyAlignment="1">
      <alignment horizontal="left" vertical="center"/>
    </xf>
    <xf numFmtId="0" fontId="56" fillId="0" borderId="10" xfId="0" applyFont="1" applyBorder="1" applyAlignment="1">
      <alignment horizontal="center" vertical="center" wrapText="1"/>
    </xf>
    <xf numFmtId="0" fontId="56" fillId="0" borderId="10" xfId="0" applyFont="1" applyBorder="1" applyAlignment="1">
      <alignment wrapText="1"/>
    </xf>
    <xf numFmtId="0" fontId="20" fillId="0" borderId="13" xfId="0" applyFont="1" applyFill="1" applyBorder="1" applyAlignment="1">
      <alignment vertical="center" wrapText="1"/>
    </xf>
    <xf numFmtId="0" fontId="55" fillId="0" borderId="0" xfId="0" applyFont="1" applyFill="1" applyBorder="1" applyAlignment="1">
      <alignment/>
    </xf>
    <xf numFmtId="0" fontId="58" fillId="0" borderId="0" xfId="0" applyFont="1" applyFill="1" applyBorder="1" applyAlignment="1">
      <alignment/>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66" fillId="0" borderId="0" xfId="0" applyFont="1" applyFill="1" applyBorder="1" applyAlignment="1">
      <alignment/>
    </xf>
    <xf numFmtId="0" fontId="57" fillId="0" borderId="10" xfId="0" applyFont="1" applyFill="1" applyBorder="1" applyAlignment="1" quotePrefix="1">
      <alignment vertical="center" wrapText="1"/>
    </xf>
    <xf numFmtId="0" fontId="57" fillId="0" borderId="12" xfId="0" applyFont="1" applyFill="1" applyBorder="1" applyAlignment="1" quotePrefix="1">
      <alignment vertical="center" wrapText="1"/>
    </xf>
    <xf numFmtId="0" fontId="56" fillId="0" borderId="10" xfId="0" applyFont="1" applyFill="1" applyBorder="1" applyAlignment="1" quotePrefix="1">
      <alignment vertical="center" wrapText="1"/>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23" fillId="0" borderId="0" xfId="0" applyFont="1" applyFill="1" applyBorder="1" applyAlignment="1">
      <alignment horizontal="left"/>
    </xf>
    <xf numFmtId="0" fontId="20" fillId="18" borderId="12" xfId="0" applyFont="1" applyFill="1" applyBorder="1" applyAlignment="1">
      <alignment horizontal="left"/>
    </xf>
    <xf numFmtId="0" fontId="23" fillId="18" borderId="10" xfId="0" applyFont="1" applyFill="1" applyBorder="1" applyAlignment="1">
      <alignment/>
    </xf>
    <xf numFmtId="0" fontId="23" fillId="18" borderId="10" xfId="0" applyFont="1" applyFill="1" applyBorder="1" applyAlignment="1">
      <alignment horizontal="left"/>
    </xf>
    <xf numFmtId="0" fontId="57" fillId="0" borderId="12" xfId="0" applyFont="1" applyBorder="1" applyAlignment="1">
      <alignment horizontal="center" vertical="center" wrapText="1"/>
    </xf>
    <xf numFmtId="0" fontId="67" fillId="0" borderId="0" xfId="0" applyFont="1" applyAlignment="1">
      <alignment horizontal="center"/>
    </xf>
    <xf numFmtId="0" fontId="68" fillId="0" borderId="0" xfId="0" applyFont="1" applyAlignment="1">
      <alignment horizontal="center"/>
    </xf>
    <xf numFmtId="0" fontId="58" fillId="0" borderId="0" xfId="0" applyFont="1" applyAlignment="1">
      <alignment horizontal="center"/>
    </xf>
    <xf numFmtId="0" fontId="58" fillId="0" borderId="0" xfId="0" applyFont="1" applyAlignment="1">
      <alignment/>
    </xf>
    <xf numFmtId="0" fontId="58" fillId="0" borderId="10" xfId="0" applyFont="1" applyBorder="1" applyAlignment="1" quotePrefix="1">
      <alignment horizontal="center" vertical="center" wrapText="1"/>
    </xf>
    <xf numFmtId="0" fontId="57" fillId="0" borderId="10" xfId="0" applyFont="1" applyBorder="1" applyAlignment="1">
      <alignment horizontal="center"/>
    </xf>
    <xf numFmtId="0" fontId="58" fillId="0" borderId="10" xfId="0" applyFont="1" applyBorder="1" applyAlignment="1">
      <alignment horizontal="center" vertical="center" wrapText="1"/>
    </xf>
    <xf numFmtId="0" fontId="58" fillId="0" borderId="10" xfId="0" applyFont="1" applyBorder="1" applyAlignment="1">
      <alignment vertical="center" wrapText="1"/>
    </xf>
    <xf numFmtId="1" fontId="58" fillId="0" borderId="10" xfId="0" applyNumberFormat="1" applyFont="1" applyBorder="1" applyAlignment="1">
      <alignment horizontal="center" vertical="center" wrapText="1"/>
    </xf>
    <xf numFmtId="1" fontId="58" fillId="0" borderId="10" xfId="0" applyNumberFormat="1" applyFont="1" applyBorder="1" applyAlignment="1" quotePrefix="1">
      <alignment horizontal="center" vertical="center" wrapText="1"/>
    </xf>
    <xf numFmtId="1" fontId="58" fillId="0" borderId="10" xfId="0" applyNumberFormat="1" applyFont="1" applyBorder="1" applyAlignment="1">
      <alignment horizontal="center" vertical="center"/>
    </xf>
    <xf numFmtId="2" fontId="58" fillId="0" borderId="0" xfId="0" applyNumberFormat="1" applyFont="1" applyAlignment="1">
      <alignment/>
    </xf>
    <xf numFmtId="0" fontId="57" fillId="0" borderId="13" xfId="0" applyFont="1" applyBorder="1" applyAlignment="1">
      <alignment vertical="center" wrapText="1"/>
    </xf>
    <xf numFmtId="1" fontId="57" fillId="0" borderId="13" xfId="0" applyNumberFormat="1" applyFont="1" applyBorder="1" applyAlignment="1">
      <alignment horizontal="center" vertical="center" wrapText="1"/>
    </xf>
    <xf numFmtId="1" fontId="57" fillId="0" borderId="10" xfId="0" applyNumberFormat="1" applyFont="1" applyBorder="1" applyAlignment="1">
      <alignment horizontal="center" vertical="center" wrapText="1"/>
    </xf>
    <xf numFmtId="1" fontId="57" fillId="0" borderId="10" xfId="0" applyNumberFormat="1" applyFont="1" applyBorder="1" applyAlignment="1">
      <alignment horizontal="center" vertical="center"/>
    </xf>
    <xf numFmtId="1" fontId="57" fillId="0" borderId="0" xfId="0" applyNumberFormat="1" applyFont="1" applyAlignment="1">
      <alignment horizontal="center"/>
    </xf>
    <xf numFmtId="0" fontId="57" fillId="0" borderId="16" xfId="0" applyFont="1" applyBorder="1" applyAlignment="1">
      <alignment horizontal="center" vertical="center" wrapText="1"/>
    </xf>
    <xf numFmtId="0" fontId="57" fillId="0" borderId="10" xfId="0" applyFont="1" applyBorder="1" applyAlignment="1" quotePrefix="1">
      <alignment horizontal="left" vertical="center" wrapText="1"/>
    </xf>
    <xf numFmtId="0" fontId="57" fillId="0" borderId="13" xfId="0" applyFont="1" applyBorder="1" applyAlignment="1">
      <alignment horizontal="center" vertical="center" wrapText="1"/>
    </xf>
    <xf numFmtId="0" fontId="57" fillId="0" borderId="16" xfId="0" applyFont="1" applyBorder="1" applyAlignment="1">
      <alignment horizontal="left" vertical="center" wrapText="1"/>
    </xf>
    <xf numFmtId="1" fontId="58" fillId="0" borderId="13" xfId="0" applyNumberFormat="1" applyFont="1" applyBorder="1" applyAlignment="1">
      <alignment horizontal="center" vertical="center" wrapText="1"/>
    </xf>
    <xf numFmtId="0" fontId="57" fillId="0" borderId="13" xfId="0" applyFont="1" applyBorder="1" applyAlignment="1">
      <alignment horizontal="left" vertical="center" wrapText="1"/>
    </xf>
    <xf numFmtId="1" fontId="57" fillId="0" borderId="0" xfId="0" applyNumberFormat="1" applyFont="1" applyAlignment="1">
      <alignment/>
    </xf>
    <xf numFmtId="0" fontId="57" fillId="0" borderId="0" xfId="0" applyFont="1" applyAlignment="1">
      <alignment horizontal="center" vertical="center"/>
    </xf>
    <xf numFmtId="0" fontId="55" fillId="0" borderId="0" xfId="0" applyFont="1" applyAlignment="1">
      <alignment horizontal="left" vertical="center"/>
    </xf>
    <xf numFmtId="0" fontId="20" fillId="18" borderId="10" xfId="0" applyFont="1" applyFill="1" applyBorder="1" applyAlignment="1">
      <alignment horizontal="center" vertical="center" wrapText="1"/>
    </xf>
    <xf numFmtId="0" fontId="57" fillId="0" borderId="10" xfId="0" applyFont="1" applyFill="1" applyBorder="1" applyAlignment="1" quotePrefix="1">
      <alignment horizontal="center" vertical="center" wrapText="1"/>
    </xf>
    <xf numFmtId="0" fontId="57" fillId="0" borderId="10" xfId="0" applyFont="1" applyFill="1" applyBorder="1" applyAlignment="1">
      <alignment horizontal="center" vertical="center" wrapText="1"/>
    </xf>
    <xf numFmtId="0" fontId="20" fillId="18" borderId="10" xfId="0" applyFont="1" applyFill="1" applyBorder="1" applyAlignment="1">
      <alignment horizontal="center" vertical="center" wrapText="1"/>
    </xf>
    <xf numFmtId="0" fontId="56" fillId="0" borderId="10" xfId="0" applyFont="1" applyFill="1" applyBorder="1" applyAlignment="1" quotePrefix="1">
      <alignment horizontal="center" vertical="center" wrapText="1"/>
    </xf>
    <xf numFmtId="0" fontId="56" fillId="0" borderId="12" xfId="0" applyFont="1" applyFill="1" applyBorder="1" applyAlignment="1" quotePrefix="1">
      <alignment horizontal="center" vertical="center" wrapText="1"/>
    </xf>
    <xf numFmtId="0" fontId="57" fillId="0" borderId="12" xfId="0" applyFont="1" applyFill="1" applyBorder="1" applyAlignment="1">
      <alignment horizontal="center" vertical="center" wrapText="1"/>
    </xf>
    <xf numFmtId="0" fontId="57" fillId="0" borderId="10" xfId="0" applyFont="1" applyFill="1" applyBorder="1" applyAlignment="1" quotePrefix="1">
      <alignment horizontal="left" vertical="center" wrapText="1"/>
    </xf>
    <xf numFmtId="0" fontId="56" fillId="0" borderId="13" xfId="0" applyFont="1" applyBorder="1" applyAlignment="1">
      <alignment vertical="center" wrapText="1"/>
    </xf>
    <xf numFmtId="0" fontId="56" fillId="0" borderId="16" xfId="0" applyFont="1" applyBorder="1" applyAlignment="1">
      <alignment horizontal="center" vertical="center" wrapText="1"/>
    </xf>
    <xf numFmtId="1" fontId="55" fillId="0" borderId="10" xfId="0" applyNumberFormat="1" applyFont="1" applyBorder="1" applyAlignment="1">
      <alignment horizontal="center" vertical="center"/>
    </xf>
    <xf numFmtId="1" fontId="56" fillId="0" borderId="13" xfId="0" applyNumberFormat="1" applyFont="1" applyBorder="1" applyAlignment="1">
      <alignment horizontal="center" vertical="center" wrapText="1"/>
    </xf>
    <xf numFmtId="1" fontId="56" fillId="0" borderId="10" xfId="0" applyNumberFormat="1" applyFont="1" applyBorder="1" applyAlignment="1">
      <alignment horizontal="center" vertical="center" wrapText="1"/>
    </xf>
    <xf numFmtId="1" fontId="56" fillId="0" borderId="10" xfId="0" applyNumberFormat="1" applyFont="1" applyBorder="1" applyAlignment="1">
      <alignment horizontal="center" vertical="center"/>
    </xf>
    <xf numFmtId="1" fontId="57" fillId="0" borderId="20" xfId="0" applyNumberFormat="1" applyFont="1" applyFill="1" applyBorder="1" applyAlignment="1">
      <alignment horizontal="center" vertical="center"/>
    </xf>
    <xf numFmtId="0" fontId="66" fillId="0" borderId="10" xfId="0" applyFont="1" applyFill="1" applyBorder="1" applyAlignment="1">
      <alignment horizontal="center" vertical="center"/>
    </xf>
    <xf numFmtId="0" fontId="66" fillId="0" borderId="10" xfId="0" applyFont="1" applyFill="1" applyBorder="1" applyAlignment="1" quotePrefix="1">
      <alignment vertical="center"/>
    </xf>
    <xf numFmtId="0" fontId="66" fillId="0" borderId="10" xfId="0" applyFont="1" applyFill="1" applyBorder="1" applyAlignment="1">
      <alignment horizontal="left" vertical="center" wrapText="1"/>
    </xf>
    <xf numFmtId="0" fontId="66" fillId="0" borderId="10" xfId="0" applyFont="1" applyFill="1" applyBorder="1" applyAlignment="1">
      <alignment horizontal="center"/>
    </xf>
    <xf numFmtId="0" fontId="66" fillId="0" borderId="10" xfId="0" applyFont="1" applyFill="1" applyBorder="1" applyAlignment="1" quotePrefix="1">
      <alignment horizontal="left"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xf>
    <xf numFmtId="0" fontId="55" fillId="0" borderId="10" xfId="0" applyFont="1" applyFill="1" applyBorder="1" applyAlignment="1">
      <alignment vertical="center" wrapText="1"/>
    </xf>
    <xf numFmtId="0" fontId="55" fillId="0" borderId="12" xfId="0" applyFont="1" applyFill="1" applyBorder="1" applyAlignment="1">
      <alignment vertical="center" wrapText="1"/>
    </xf>
    <xf numFmtId="0" fontId="20" fillId="0" borderId="10" xfId="0" applyFont="1" applyBorder="1" applyAlignment="1">
      <alignment wrapText="1"/>
    </xf>
    <xf numFmtId="0" fontId="20" fillId="0" borderId="10" xfId="0" applyFont="1" applyBorder="1" applyAlignment="1">
      <alignment horizontal="justify" vertical="center" wrapText="1"/>
    </xf>
    <xf numFmtId="0" fontId="20" fillId="18" borderId="22" xfId="0" applyFont="1" applyFill="1" applyBorder="1" applyAlignment="1">
      <alignment vertical="center" wrapText="1"/>
    </xf>
    <xf numFmtId="0" fontId="20" fillId="18" borderId="22" xfId="0" applyFont="1" applyFill="1" applyBorder="1" applyAlignment="1">
      <alignment horizontal="center" vertical="center" wrapText="1"/>
    </xf>
    <xf numFmtId="0" fontId="20" fillId="18" borderId="23" xfId="0" applyFont="1" applyFill="1" applyBorder="1" applyAlignment="1">
      <alignment horizontal="center" vertical="center" wrapText="1"/>
    </xf>
    <xf numFmtId="0" fontId="20" fillId="18" borderId="21" xfId="0" applyFont="1" applyFill="1" applyBorder="1" applyAlignment="1">
      <alignment horizontal="center" vertical="center" wrapText="1"/>
    </xf>
    <xf numFmtId="0" fontId="56" fillId="18" borderId="13" xfId="0" applyFont="1" applyFill="1" applyBorder="1" applyAlignment="1">
      <alignment vertical="center" wrapText="1"/>
    </xf>
    <xf numFmtId="0" fontId="56" fillId="18" borderId="16" xfId="0" applyFont="1" applyFill="1" applyBorder="1" applyAlignment="1">
      <alignment horizontal="center" vertical="center" wrapText="1"/>
    </xf>
    <xf numFmtId="1" fontId="63" fillId="0" borderId="10" xfId="0" applyNumberFormat="1" applyFont="1" applyFill="1" applyBorder="1" applyAlignment="1">
      <alignment horizontal="center"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65" fillId="0" borderId="10" xfId="57" applyFont="1" applyBorder="1" applyAlignment="1">
      <alignment horizontal="center" vertical="center" wrapText="1"/>
      <protection/>
    </xf>
    <xf numFmtId="0" fontId="56" fillId="18" borderId="10" xfId="0" applyFont="1" applyFill="1" applyBorder="1" applyAlignment="1" quotePrefix="1">
      <alignment horizontal="center" vertical="center" wrapText="1"/>
    </xf>
    <xf numFmtId="1" fontId="65" fillId="18" borderId="10" xfId="0" applyNumberFormat="1" applyFont="1" applyFill="1" applyBorder="1" applyAlignment="1">
      <alignment horizontal="center" vertical="center" wrapText="1"/>
    </xf>
    <xf numFmtId="0" fontId="20" fillId="0" borderId="10" xfId="0" applyNumberFormat="1" applyFont="1" applyFill="1" applyBorder="1" applyAlignment="1" quotePrefix="1">
      <alignment horizontal="left" vertical="center" wrapText="1"/>
    </xf>
    <xf numFmtId="0" fontId="20" fillId="0" borderId="10" xfId="0" applyNumberFormat="1" applyFont="1" applyFill="1" applyBorder="1" applyAlignment="1" quotePrefix="1">
      <alignment vertical="center" wrapText="1"/>
    </xf>
    <xf numFmtId="1" fontId="21" fillId="0" borderId="10" xfId="0"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57" applyFont="1" applyFill="1" applyBorder="1" applyAlignment="1">
      <alignment horizontal="center" vertical="center" wrapText="1"/>
      <protection/>
    </xf>
    <xf numFmtId="0" fontId="21" fillId="0" borderId="10" xfId="0" applyFont="1" applyFill="1" applyBorder="1" applyAlignment="1">
      <alignment horizontal="left" vertical="center"/>
    </xf>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0" xfId="0" applyFont="1" applyFill="1" applyBorder="1" applyAlignment="1">
      <alignment horizontal="justify" vertical="center" wrapText="1"/>
    </xf>
    <xf numFmtId="0" fontId="65" fillId="0" borderId="10" xfId="0" applyFont="1" applyBorder="1" applyAlignment="1">
      <alignment horizontal="center" vertical="center" wrapText="1"/>
    </xf>
    <xf numFmtId="1" fontId="56" fillId="0" borderId="10" xfId="0" applyNumberFormat="1" applyFont="1" applyFill="1" applyBorder="1" applyAlignment="1" quotePrefix="1">
      <alignment horizontal="center" vertical="center" wrapText="1"/>
    </xf>
    <xf numFmtId="0" fontId="55" fillId="0" borderId="10" xfId="0" applyFont="1" applyFill="1" applyBorder="1" applyAlignment="1" quotePrefix="1">
      <alignment horizontal="center" vertical="center" wrapText="1"/>
    </xf>
    <xf numFmtId="1" fontId="57" fillId="19" borderId="20" xfId="0" applyNumberFormat="1" applyFont="1" applyFill="1" applyBorder="1" applyAlignment="1">
      <alignment horizontal="center" vertical="center"/>
    </xf>
    <xf numFmtId="0" fontId="0" fillId="0" borderId="0" xfId="0" applyFill="1" applyAlignment="1">
      <alignment/>
    </xf>
    <xf numFmtId="0" fontId="69" fillId="0" borderId="0" xfId="0" applyFont="1" applyFill="1" applyBorder="1" applyAlignment="1">
      <alignment horizontal="center"/>
    </xf>
    <xf numFmtId="0" fontId="57" fillId="0" borderId="10" xfId="0" applyFont="1" applyFill="1" applyBorder="1" applyAlignment="1">
      <alignment horizontal="center" vertical="center"/>
    </xf>
    <xf numFmtId="0" fontId="57" fillId="0" borderId="10" xfId="0" applyFont="1" applyFill="1" applyBorder="1" applyAlignment="1" quotePrefix="1">
      <alignment horizontal="center"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quotePrefix="1">
      <alignment horizontal="center" vertical="center" wrapText="1"/>
    </xf>
    <xf numFmtId="0" fontId="57" fillId="0" borderId="24" xfId="0"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21"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2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21" xfId="0" applyFont="1" applyBorder="1" applyAlignment="1">
      <alignment horizontal="center" vertical="center" wrapText="1"/>
    </xf>
    <xf numFmtId="0" fontId="69" fillId="18" borderId="0" xfId="0" applyFont="1" applyFill="1" applyBorder="1" applyAlignment="1">
      <alignment horizontal="center"/>
    </xf>
    <xf numFmtId="0" fontId="20" fillId="0" borderId="12" xfId="0" applyFont="1" applyFill="1" applyBorder="1" applyAlignment="1">
      <alignment horizontal="center" vertical="center"/>
    </xf>
    <xf numFmtId="0" fontId="20" fillId="0" borderId="21" xfId="0" applyFont="1" applyFill="1" applyBorder="1" applyAlignment="1">
      <alignment horizontal="center" vertical="center"/>
    </xf>
    <xf numFmtId="0" fontId="57" fillId="0" borderId="12" xfId="0" applyFont="1" applyBorder="1" applyAlignment="1" quotePrefix="1">
      <alignment horizontal="center" vertical="center" wrapText="1"/>
    </xf>
    <xf numFmtId="0" fontId="57" fillId="0" borderId="21" xfId="0" applyFont="1" applyBorder="1" applyAlignment="1" quotePrefix="1">
      <alignment horizontal="center" vertical="center" wrapText="1"/>
    </xf>
    <xf numFmtId="0" fontId="20" fillId="18" borderId="10"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Border="1" applyAlignment="1" quotePrefix="1">
      <alignment horizontal="center" vertical="center" wrapText="1"/>
    </xf>
    <xf numFmtId="0" fontId="20" fillId="0" borderId="24" xfId="0" applyFont="1" applyBorder="1" applyAlignment="1" quotePrefix="1">
      <alignment horizontal="center" vertical="center" wrapText="1"/>
    </xf>
    <xf numFmtId="0" fontId="24" fillId="18" borderId="0" xfId="0" applyFont="1" applyFill="1" applyAlignment="1">
      <alignment horizontal="center"/>
    </xf>
    <xf numFmtId="0" fontId="25" fillId="18" borderId="0" xfId="0" applyFont="1" applyFill="1" applyAlignment="1">
      <alignment horizontal="center"/>
    </xf>
    <xf numFmtId="0" fontId="20" fillId="18" borderId="0" xfId="0" applyFont="1" applyFill="1" applyAlignment="1" quotePrefix="1">
      <alignment horizontal="left"/>
    </xf>
    <xf numFmtId="0" fontId="20" fillId="18" borderId="0" xfId="0" applyFont="1" applyFill="1" applyAlignment="1" quotePrefix="1">
      <alignment horizontal="left" wrapText="1"/>
    </xf>
    <xf numFmtId="0" fontId="20" fillId="0" borderId="0" xfId="0" applyFont="1" applyAlignment="1" quotePrefix="1">
      <alignment horizontal="left" vertical="center" wrapText="1"/>
    </xf>
    <xf numFmtId="0" fontId="20" fillId="0" borderId="0" xfId="0" applyFont="1" applyFill="1" applyAlignment="1" quotePrefix="1">
      <alignment horizontal="left" wrapText="1"/>
    </xf>
    <xf numFmtId="0" fontId="60" fillId="0" borderId="0" xfId="0" applyFont="1" applyAlignment="1" quotePrefix="1">
      <alignment horizontal="left" vertical="center" wrapText="1"/>
    </xf>
    <xf numFmtId="0" fontId="70" fillId="18" borderId="0" xfId="0" applyFont="1" applyFill="1" applyAlignment="1">
      <alignment horizontal="center"/>
    </xf>
    <xf numFmtId="0" fontId="68" fillId="18" borderId="0" xfId="0" applyFont="1" applyFill="1" applyAlignment="1">
      <alignment horizontal="center"/>
    </xf>
    <xf numFmtId="0" fontId="60" fillId="0" borderId="0" xfId="0" applyFont="1" applyAlignment="1" quotePrefix="1">
      <alignment horizontal="left"/>
    </xf>
    <xf numFmtId="0" fontId="60" fillId="0" borderId="0" xfId="0" applyFont="1" applyFill="1" applyAlignment="1" quotePrefix="1">
      <alignment horizontal="left" wrapText="1"/>
    </xf>
    <xf numFmtId="0" fontId="20" fillId="0" borderId="12" xfId="0" applyFont="1" applyBorder="1" applyAlignment="1">
      <alignment horizontal="center"/>
    </xf>
    <xf numFmtId="0" fontId="20" fillId="0" borderId="24" xfId="0" applyFont="1" applyBorder="1" applyAlignment="1">
      <alignment horizontal="center"/>
    </xf>
    <xf numFmtId="0" fontId="20" fillId="0" borderId="21" xfId="0" applyFont="1" applyBorder="1" applyAlignment="1">
      <alignment horizontal="center"/>
    </xf>
    <xf numFmtId="0" fontId="20" fillId="0" borderId="0" xfId="0" applyFont="1" applyAlignment="1" quotePrefix="1">
      <alignment horizontal="left" vertical="center" wrapText="1"/>
    </xf>
    <xf numFmtId="0" fontId="20" fillId="0" borderId="21" xfId="0" applyFont="1" applyBorder="1" applyAlignment="1" quotePrefix="1">
      <alignment horizontal="center" vertical="center" wrapText="1"/>
    </xf>
    <xf numFmtId="0" fontId="20" fillId="0" borderId="12" xfId="0" applyFont="1" applyBorder="1" applyAlignment="1">
      <alignment horizontal="center" vertical="center"/>
    </xf>
    <xf numFmtId="0" fontId="20" fillId="0" borderId="24" xfId="0" applyFont="1" applyBorder="1" applyAlignment="1">
      <alignment horizontal="center" vertical="center"/>
    </xf>
    <xf numFmtId="0" fontId="20" fillId="0" borderId="21" xfId="0" applyFont="1" applyBorder="1" applyAlignment="1">
      <alignment horizontal="center" vertical="center"/>
    </xf>
    <xf numFmtId="0" fontId="56" fillId="0" borderId="12" xfId="0" applyFont="1" applyBorder="1" applyAlignment="1" quotePrefix="1">
      <alignment horizontal="center" vertical="center" wrapText="1"/>
    </xf>
    <xf numFmtId="0" fontId="56" fillId="0" borderId="24" xfId="0" applyFont="1" applyBorder="1" applyAlignment="1" quotePrefix="1">
      <alignment horizontal="center" vertical="center" wrapText="1"/>
    </xf>
    <xf numFmtId="0" fontId="56" fillId="0" borderId="21" xfId="0" applyFont="1" applyBorder="1" applyAlignment="1" quotePrefix="1">
      <alignment horizontal="center" vertical="center" wrapText="1"/>
    </xf>
    <xf numFmtId="0" fontId="20" fillId="0" borderId="0" xfId="0" applyFont="1" applyFill="1" applyAlignment="1" quotePrefix="1">
      <alignment horizontal="left" vertical="center" wrapText="1"/>
    </xf>
    <xf numFmtId="0" fontId="20" fillId="0" borderId="10" xfId="0" applyFont="1" applyFill="1" applyBorder="1" applyAlignment="1">
      <alignment horizontal="center"/>
    </xf>
    <xf numFmtId="0" fontId="24" fillId="0" borderId="0" xfId="0" applyFont="1" applyFill="1" applyAlignment="1">
      <alignment horizontal="center"/>
    </xf>
    <xf numFmtId="0" fontId="25" fillId="0" borderId="0" xfId="0" applyFont="1" applyFill="1" applyAlignment="1">
      <alignment horizontal="center" wrapText="1"/>
    </xf>
    <xf numFmtId="0" fontId="20" fillId="0" borderId="10" xfId="0" applyFont="1" applyFill="1" applyBorder="1" applyAlignment="1" quotePrefix="1">
      <alignment horizontal="center" vertical="center" wrapText="1"/>
    </xf>
    <xf numFmtId="0" fontId="20" fillId="0" borderId="10" xfId="0" applyFont="1" applyFill="1" applyBorder="1" applyAlignment="1">
      <alignment horizontal="center" vertical="center"/>
    </xf>
    <xf numFmtId="0" fontId="20" fillId="0" borderId="12" xfId="0" applyFont="1" applyFill="1" applyBorder="1" applyAlignment="1" quotePrefix="1">
      <alignment horizontal="center" vertical="center" wrapText="1"/>
    </xf>
    <xf numFmtId="0" fontId="20" fillId="0" borderId="24" xfId="0" applyFont="1" applyFill="1" applyBorder="1" applyAlignment="1" quotePrefix="1">
      <alignment horizontal="center" vertical="center" wrapText="1"/>
    </xf>
    <xf numFmtId="0" fontId="20" fillId="0" borderId="21" xfId="0" applyFont="1" applyFill="1" applyBorder="1" applyAlignment="1" quotePrefix="1">
      <alignment horizontal="center" vertical="center" wrapText="1"/>
    </xf>
    <xf numFmtId="0" fontId="70" fillId="0" borderId="0" xfId="0" applyFont="1" applyFill="1" applyAlignment="1">
      <alignment horizontal="center"/>
    </xf>
    <xf numFmtId="0" fontId="68" fillId="0" borderId="0" xfId="0" applyFont="1" applyFill="1" applyAlignment="1">
      <alignment horizontal="center"/>
    </xf>
    <xf numFmtId="0" fontId="20" fillId="0" borderId="24"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0" xfId="0" applyFont="1" applyFill="1" applyBorder="1" applyAlignment="1" quotePrefix="1">
      <alignment horizontal="left" vertical="center" wrapText="1"/>
    </xf>
    <xf numFmtId="0" fontId="20" fillId="0" borderId="10" xfId="0" applyFont="1" applyFill="1" applyBorder="1" applyAlignment="1">
      <alignment horizontal="left" vertical="center" wrapText="1"/>
    </xf>
    <xf numFmtId="0" fontId="56" fillId="18" borderId="0" xfId="0" applyFont="1" applyFill="1" applyAlignment="1">
      <alignment horizontal="left" wrapText="1"/>
    </xf>
    <xf numFmtId="0" fontId="71" fillId="18" borderId="0" xfId="0" applyFont="1" applyFill="1" applyAlignment="1">
      <alignment horizontal="center"/>
    </xf>
    <xf numFmtId="0" fontId="56" fillId="18" borderId="0" xfId="0" applyFont="1" applyFill="1" applyAlignment="1">
      <alignment horizontal="left"/>
    </xf>
    <xf numFmtId="0" fontId="72" fillId="18" borderId="0" xfId="0" applyFont="1" applyFill="1" applyAlignment="1" quotePrefix="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dxfs count="4">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zoomScale="90" zoomScaleNormal="90" zoomScalePageLayoutView="0" workbookViewId="0" topLeftCell="A35">
      <selection activeCell="C8" sqref="C8"/>
    </sheetView>
  </sheetViews>
  <sheetFormatPr defaultColWidth="9.28125" defaultRowHeight="12.75"/>
  <cols>
    <col min="1" max="1" width="5.421875" style="19" customWidth="1"/>
    <col min="2" max="2" width="8.421875" style="19" customWidth="1"/>
    <col min="3" max="3" width="34.7109375" style="19" customWidth="1"/>
    <col min="4" max="6" width="12.140625" style="226" customWidth="1"/>
    <col min="7" max="7" width="9.00390625" style="226" customWidth="1"/>
    <col min="8" max="8" width="64.00390625" style="227" customWidth="1"/>
    <col min="9" max="9" width="23.8515625" style="228" customWidth="1"/>
    <col min="10" max="10" width="33.7109375" style="19" customWidth="1"/>
    <col min="11" max="11" width="13.421875" style="19" customWidth="1"/>
    <col min="12" max="12" width="15.7109375" style="229" customWidth="1"/>
    <col min="13" max="16384" width="9.28125" style="19" customWidth="1"/>
  </cols>
  <sheetData>
    <row r="1" spans="1:12" ht="15">
      <c r="A1" s="312" t="s">
        <v>0</v>
      </c>
      <c r="B1" s="312"/>
      <c r="C1" s="312"/>
      <c r="D1" s="312"/>
      <c r="E1" s="312"/>
      <c r="F1" s="312"/>
      <c r="G1" s="312"/>
      <c r="H1" s="312"/>
      <c r="I1" s="312"/>
      <c r="J1" s="312"/>
      <c r="K1" s="312"/>
      <c r="L1" s="312"/>
    </row>
    <row r="2" spans="1:12" ht="15">
      <c r="A2" s="312" t="s">
        <v>276</v>
      </c>
      <c r="B2" s="312"/>
      <c r="C2" s="312"/>
      <c r="D2" s="312"/>
      <c r="E2" s="312"/>
      <c r="F2" s="312"/>
      <c r="G2" s="312"/>
      <c r="H2" s="312"/>
      <c r="I2" s="312"/>
      <c r="J2" s="312"/>
      <c r="K2" s="312"/>
      <c r="L2" s="312"/>
    </row>
    <row r="3" spans="1:12" s="63" customFormat="1" ht="21" customHeight="1">
      <c r="A3" s="218" t="s">
        <v>321</v>
      </c>
      <c r="B3" s="219"/>
      <c r="C3" s="220"/>
      <c r="D3" s="219"/>
      <c r="E3" s="219"/>
      <c r="F3" s="219"/>
      <c r="G3" s="219"/>
      <c r="H3" s="221"/>
      <c r="I3" s="221"/>
      <c r="J3" s="219"/>
      <c r="K3" s="219"/>
      <c r="L3" s="219"/>
    </row>
    <row r="4" spans="1:12" ht="47.25" customHeight="1">
      <c r="A4" s="79" t="s">
        <v>1</v>
      </c>
      <c r="B4" s="79" t="s">
        <v>19</v>
      </c>
      <c r="C4" s="79" t="s">
        <v>25</v>
      </c>
      <c r="D4" s="79" t="s">
        <v>4</v>
      </c>
      <c r="E4" s="193" t="s">
        <v>134</v>
      </c>
      <c r="F4" s="193" t="s">
        <v>135</v>
      </c>
      <c r="G4" s="79" t="s">
        <v>18</v>
      </c>
      <c r="H4" s="79" t="s">
        <v>27</v>
      </c>
      <c r="I4" s="79" t="s">
        <v>155</v>
      </c>
      <c r="J4" s="79" t="s">
        <v>22</v>
      </c>
      <c r="K4" s="193" t="s">
        <v>6</v>
      </c>
      <c r="L4" s="79" t="s">
        <v>7</v>
      </c>
    </row>
    <row r="5" spans="1:12" ht="15">
      <c r="A5" s="78" t="s">
        <v>5</v>
      </c>
      <c r="B5" s="78" t="s">
        <v>8</v>
      </c>
      <c r="C5" s="78" t="s">
        <v>9</v>
      </c>
      <c r="D5" s="78" t="s">
        <v>10</v>
      </c>
      <c r="E5" s="78" t="s">
        <v>11</v>
      </c>
      <c r="F5" s="78" t="s">
        <v>12</v>
      </c>
      <c r="G5" s="78" t="s">
        <v>13</v>
      </c>
      <c r="H5" s="78" t="s">
        <v>14</v>
      </c>
      <c r="I5" s="78"/>
      <c r="J5" s="78" t="s">
        <v>15</v>
      </c>
      <c r="K5" s="222"/>
      <c r="L5" s="78" t="s">
        <v>20</v>
      </c>
    </row>
    <row r="6" spans="1:12" s="63" customFormat="1" ht="15">
      <c r="A6" s="79" t="s">
        <v>23</v>
      </c>
      <c r="B6" s="78" t="s">
        <v>28</v>
      </c>
      <c r="C6" s="208" t="s">
        <v>29</v>
      </c>
      <c r="D6" s="79"/>
      <c r="E6" s="80"/>
      <c r="F6" s="80"/>
      <c r="G6" s="81">
        <f>SUM(G8:G36)</f>
        <v>100</v>
      </c>
      <c r="H6" s="79"/>
      <c r="I6" s="79"/>
      <c r="J6" s="82"/>
      <c r="K6" s="82"/>
      <c r="L6" s="83"/>
    </row>
    <row r="7" spans="1:12" s="63" customFormat="1" ht="69">
      <c r="A7" s="212">
        <v>1</v>
      </c>
      <c r="B7" s="264" t="s">
        <v>28</v>
      </c>
      <c r="C7" s="205" t="s">
        <v>275</v>
      </c>
      <c r="D7" s="212">
        <v>7140222</v>
      </c>
      <c r="E7" s="212">
        <v>301</v>
      </c>
      <c r="F7" s="212" t="s">
        <v>133</v>
      </c>
      <c r="G7" s="134">
        <f>VLOOKUP(D7,'7. Phân bổ'!$D$7:$L$37,5,FALSE)</f>
        <v>2</v>
      </c>
      <c r="H7" s="225" t="s">
        <v>281</v>
      </c>
      <c r="I7" s="264" t="s">
        <v>168</v>
      </c>
      <c r="J7" s="282"/>
      <c r="K7" s="283"/>
      <c r="L7" s="83"/>
    </row>
    <row r="8" spans="1:12" ht="69">
      <c r="A8" s="262">
        <v>2</v>
      </c>
      <c r="B8" s="261" t="s">
        <v>28</v>
      </c>
      <c r="C8" s="209" t="s">
        <v>81</v>
      </c>
      <c r="D8" s="262">
        <v>7140221</v>
      </c>
      <c r="E8" s="262">
        <v>301</v>
      </c>
      <c r="F8" s="262" t="s">
        <v>133</v>
      </c>
      <c r="G8" s="274">
        <f>VLOOKUP(D8,'7. Phân bổ'!$D$7:$L$37,5,FALSE)</f>
        <v>3</v>
      </c>
      <c r="H8" s="223" t="s">
        <v>211</v>
      </c>
      <c r="I8" s="261" t="s">
        <v>168</v>
      </c>
      <c r="J8" s="314" t="s">
        <v>158</v>
      </c>
      <c r="K8" s="316" t="s">
        <v>136</v>
      </c>
      <c r="L8" s="313"/>
    </row>
    <row r="9" spans="1:12" ht="96">
      <c r="A9" s="262">
        <v>3</v>
      </c>
      <c r="B9" s="261" t="s">
        <v>28</v>
      </c>
      <c r="C9" s="209" t="s">
        <v>30</v>
      </c>
      <c r="D9" s="262">
        <v>7140206</v>
      </c>
      <c r="E9" s="262">
        <v>301</v>
      </c>
      <c r="F9" s="262" t="s">
        <v>133</v>
      </c>
      <c r="G9" s="274">
        <f>VLOOKUP(D9,'7. Phân bổ'!$D$7:$L$37,5,FALSE)</f>
        <v>2</v>
      </c>
      <c r="H9" s="223" t="s">
        <v>212</v>
      </c>
      <c r="I9" s="261" t="s">
        <v>169</v>
      </c>
      <c r="J9" s="315"/>
      <c r="K9" s="317"/>
      <c r="L9" s="313"/>
    </row>
    <row r="10" spans="1:12" ht="82.5">
      <c r="A10" s="262">
        <v>4</v>
      </c>
      <c r="B10" s="224" t="s">
        <v>28</v>
      </c>
      <c r="C10" s="195" t="s">
        <v>53</v>
      </c>
      <c r="D10" s="266">
        <v>7140202</v>
      </c>
      <c r="E10" s="262">
        <v>301</v>
      </c>
      <c r="F10" s="262" t="s">
        <v>133</v>
      </c>
      <c r="G10" s="274">
        <f>VLOOKUP(D10,'7. Phân bổ'!$D$7:$L$37,5,FALSE)</f>
        <v>15</v>
      </c>
      <c r="H10" s="223" t="s">
        <v>277</v>
      </c>
      <c r="I10" s="314" t="s">
        <v>170</v>
      </c>
      <c r="J10" s="315"/>
      <c r="K10" s="317"/>
      <c r="L10" s="313"/>
    </row>
    <row r="11" spans="1:12" ht="69">
      <c r="A11" s="262">
        <v>5</v>
      </c>
      <c r="B11" s="261" t="s">
        <v>28</v>
      </c>
      <c r="C11" s="209" t="s">
        <v>42</v>
      </c>
      <c r="D11" s="262">
        <v>7140209</v>
      </c>
      <c r="E11" s="262">
        <v>301</v>
      </c>
      <c r="F11" s="262" t="s">
        <v>133</v>
      </c>
      <c r="G11" s="274">
        <f>VLOOKUP(D11,'7. Phân bổ'!$D$7:$L$37,5,FALSE)</f>
        <v>4</v>
      </c>
      <c r="H11" s="223" t="s">
        <v>213</v>
      </c>
      <c r="I11" s="314"/>
      <c r="J11" s="315"/>
      <c r="K11" s="317"/>
      <c r="L11" s="313"/>
    </row>
    <row r="12" spans="1:12" ht="69">
      <c r="A12" s="262">
        <v>6</v>
      </c>
      <c r="B12" s="261" t="s">
        <v>28</v>
      </c>
      <c r="C12" s="209" t="s">
        <v>31</v>
      </c>
      <c r="D12" s="262">
        <v>7140247</v>
      </c>
      <c r="E12" s="262">
        <v>301</v>
      </c>
      <c r="F12" s="262" t="s">
        <v>133</v>
      </c>
      <c r="G12" s="274">
        <f>VLOOKUP(D12,'7. Phân bổ'!$D$7:$L$37,5,FALSE)</f>
        <v>4</v>
      </c>
      <c r="H12" s="223" t="s">
        <v>214</v>
      </c>
      <c r="I12" s="314"/>
      <c r="J12" s="315"/>
      <c r="K12" s="317"/>
      <c r="L12" s="313"/>
    </row>
    <row r="13" spans="1:12" ht="69">
      <c r="A13" s="262">
        <v>7</v>
      </c>
      <c r="B13" s="261" t="s">
        <v>28</v>
      </c>
      <c r="C13" s="209" t="s">
        <v>61</v>
      </c>
      <c r="D13" s="262">
        <v>7140211</v>
      </c>
      <c r="E13" s="262">
        <v>301</v>
      </c>
      <c r="F13" s="262" t="s">
        <v>133</v>
      </c>
      <c r="G13" s="274">
        <f>VLOOKUP(D13,'7. Phân bổ'!$D$7:$L$37,5,FALSE)</f>
        <v>2</v>
      </c>
      <c r="H13" s="223" t="s">
        <v>213</v>
      </c>
      <c r="I13" s="314"/>
      <c r="J13" s="315"/>
      <c r="K13" s="317"/>
      <c r="L13" s="313"/>
    </row>
    <row r="14" spans="1:12" ht="69">
      <c r="A14" s="262">
        <v>8</v>
      </c>
      <c r="B14" s="261" t="s">
        <v>28</v>
      </c>
      <c r="C14" s="209" t="s">
        <v>36</v>
      </c>
      <c r="D14" s="262">
        <v>7140212</v>
      </c>
      <c r="E14" s="262">
        <v>301</v>
      </c>
      <c r="F14" s="262" t="s">
        <v>133</v>
      </c>
      <c r="G14" s="274">
        <f>VLOOKUP(D14,'7. Phân bổ'!$D$7:$L$37,5,FALSE)</f>
        <v>2</v>
      </c>
      <c r="H14" s="223" t="s">
        <v>213</v>
      </c>
      <c r="I14" s="314"/>
      <c r="J14" s="315"/>
      <c r="K14" s="317"/>
      <c r="L14" s="313"/>
    </row>
    <row r="15" spans="1:12" ht="69">
      <c r="A15" s="262">
        <v>9</v>
      </c>
      <c r="B15" s="261" t="s">
        <v>28</v>
      </c>
      <c r="C15" s="209" t="s">
        <v>37</v>
      </c>
      <c r="D15" s="262">
        <v>7140213</v>
      </c>
      <c r="E15" s="262">
        <v>301</v>
      </c>
      <c r="F15" s="262" t="s">
        <v>133</v>
      </c>
      <c r="G15" s="274">
        <f>VLOOKUP(D15,'7. Phân bổ'!$D$7:$L$37,5,FALSE)</f>
        <v>2</v>
      </c>
      <c r="H15" s="223" t="s">
        <v>213</v>
      </c>
      <c r="I15" s="314"/>
      <c r="J15" s="315"/>
      <c r="K15" s="317"/>
      <c r="L15" s="313"/>
    </row>
    <row r="16" spans="1:12" ht="82.5">
      <c r="A16" s="262">
        <v>10</v>
      </c>
      <c r="B16" s="224" t="s">
        <v>28</v>
      </c>
      <c r="C16" s="195" t="s">
        <v>45</v>
      </c>
      <c r="D16" s="195">
        <v>7140210</v>
      </c>
      <c r="E16" s="262">
        <v>301</v>
      </c>
      <c r="F16" s="262" t="s">
        <v>133</v>
      </c>
      <c r="G16" s="274">
        <f>VLOOKUP(D16,'7. Phân bổ'!$D$7:$L$37,5,FALSE)</f>
        <v>2</v>
      </c>
      <c r="H16" s="223" t="s">
        <v>265</v>
      </c>
      <c r="I16" s="314"/>
      <c r="J16" s="315"/>
      <c r="K16" s="317"/>
      <c r="L16" s="313"/>
    </row>
    <row r="17" spans="1:12" s="133" customFormat="1" ht="82.5">
      <c r="A17" s="262">
        <v>11</v>
      </c>
      <c r="B17" s="224" t="s">
        <v>28</v>
      </c>
      <c r="C17" s="195" t="s">
        <v>176</v>
      </c>
      <c r="D17" s="195">
        <v>7140250</v>
      </c>
      <c r="E17" s="195">
        <v>301</v>
      </c>
      <c r="F17" s="195" t="s">
        <v>133</v>
      </c>
      <c r="G17" s="274">
        <f>VLOOKUP(D17,'7. Phân bổ'!$D$7:$L$37,5,FALSE)</f>
        <v>4</v>
      </c>
      <c r="H17" s="223" t="s">
        <v>265</v>
      </c>
      <c r="I17" s="314"/>
      <c r="J17" s="315"/>
      <c r="K17" s="317"/>
      <c r="L17" s="313"/>
    </row>
    <row r="18" spans="1:12" ht="82.5">
      <c r="A18" s="262">
        <v>12</v>
      </c>
      <c r="B18" s="224" t="s">
        <v>28</v>
      </c>
      <c r="C18" s="195" t="s">
        <v>130</v>
      </c>
      <c r="D18" s="185">
        <v>7520401</v>
      </c>
      <c r="E18" s="262">
        <v>301</v>
      </c>
      <c r="F18" s="262" t="s">
        <v>133</v>
      </c>
      <c r="G18" s="274">
        <f>VLOOKUP(D18,'7. Phân bổ'!$D$7:$L$37,5,FALSE)</f>
        <v>2</v>
      </c>
      <c r="H18" s="223" t="s">
        <v>266</v>
      </c>
      <c r="I18" s="314"/>
      <c r="J18" s="315"/>
      <c r="K18" s="317"/>
      <c r="L18" s="313"/>
    </row>
    <row r="19" spans="1:12" ht="82.5">
      <c r="A19" s="262">
        <v>13</v>
      </c>
      <c r="B19" s="224" t="s">
        <v>28</v>
      </c>
      <c r="C19" s="195" t="s">
        <v>46</v>
      </c>
      <c r="D19" s="195">
        <v>7480201</v>
      </c>
      <c r="E19" s="262">
        <v>301</v>
      </c>
      <c r="F19" s="262" t="s">
        <v>133</v>
      </c>
      <c r="G19" s="274">
        <f>VLOOKUP(D19,'7. Phân bổ'!$D$7:$L$37,5,FALSE)</f>
        <v>8</v>
      </c>
      <c r="H19" s="223" t="s">
        <v>267</v>
      </c>
      <c r="I19" s="314"/>
      <c r="J19" s="315"/>
      <c r="K19" s="317"/>
      <c r="L19" s="313"/>
    </row>
    <row r="20" spans="1:12" ht="123.75">
      <c r="A20" s="262">
        <v>14</v>
      </c>
      <c r="B20" s="224" t="s">
        <v>28</v>
      </c>
      <c r="C20" s="195" t="s">
        <v>24</v>
      </c>
      <c r="D20" s="195">
        <v>7420201</v>
      </c>
      <c r="E20" s="262">
        <v>301</v>
      </c>
      <c r="F20" s="262" t="s">
        <v>133</v>
      </c>
      <c r="G20" s="274">
        <f>VLOOKUP(D20,'7. Phân bổ'!$D$7:$L$37,5,FALSE)</f>
        <v>2</v>
      </c>
      <c r="H20" s="223" t="s">
        <v>269</v>
      </c>
      <c r="I20" s="314"/>
      <c r="J20" s="315"/>
      <c r="K20" s="317"/>
      <c r="L20" s="313"/>
    </row>
    <row r="21" spans="1:12" ht="69">
      <c r="A21" s="262">
        <v>15</v>
      </c>
      <c r="B21" s="261" t="s">
        <v>28</v>
      </c>
      <c r="C21" s="209" t="s">
        <v>107</v>
      </c>
      <c r="D21" s="262">
        <v>7850101</v>
      </c>
      <c r="E21" s="262">
        <v>301</v>
      </c>
      <c r="F21" s="262" t="s">
        <v>133</v>
      </c>
      <c r="G21" s="274">
        <f>VLOOKUP(D21,'7. Phân bổ'!$D$7:$L$37,5,FALSE)</f>
        <v>2</v>
      </c>
      <c r="H21" s="223" t="s">
        <v>214</v>
      </c>
      <c r="I21" s="314"/>
      <c r="J21" s="315"/>
      <c r="K21" s="317"/>
      <c r="L21" s="313"/>
    </row>
    <row r="22" spans="1:12" ht="69">
      <c r="A22" s="262">
        <v>16</v>
      </c>
      <c r="B22" s="261" t="s">
        <v>28</v>
      </c>
      <c r="C22" s="209" t="s">
        <v>44</v>
      </c>
      <c r="D22" s="262">
        <v>7140217</v>
      </c>
      <c r="E22" s="262">
        <v>301</v>
      </c>
      <c r="F22" s="262" t="s">
        <v>133</v>
      </c>
      <c r="G22" s="274">
        <f>VLOOKUP(D22,'7. Phân bổ'!$D$7:$L$37,5,FALSE)</f>
        <v>4</v>
      </c>
      <c r="H22" s="223" t="s">
        <v>215</v>
      </c>
      <c r="I22" s="314"/>
      <c r="J22" s="315"/>
      <c r="K22" s="317"/>
      <c r="L22" s="313"/>
    </row>
    <row r="23" spans="1:12" ht="69">
      <c r="A23" s="262">
        <v>17</v>
      </c>
      <c r="B23" s="261" t="s">
        <v>28</v>
      </c>
      <c r="C23" s="209" t="s">
        <v>39</v>
      </c>
      <c r="D23" s="262">
        <v>7140218</v>
      </c>
      <c r="E23" s="262">
        <v>301</v>
      </c>
      <c r="F23" s="262" t="s">
        <v>133</v>
      </c>
      <c r="G23" s="274">
        <f>VLOOKUP(D23,'7. Phân bổ'!$D$7:$L$37,5,FALSE)</f>
        <v>2</v>
      </c>
      <c r="H23" s="224" t="s">
        <v>216</v>
      </c>
      <c r="I23" s="314"/>
      <c r="J23" s="315"/>
      <c r="K23" s="317"/>
      <c r="L23" s="313"/>
    </row>
    <row r="24" spans="1:12" ht="69">
      <c r="A24" s="262">
        <v>18</v>
      </c>
      <c r="B24" s="261" t="s">
        <v>28</v>
      </c>
      <c r="C24" s="209" t="s">
        <v>74</v>
      </c>
      <c r="D24" s="262">
        <v>7140219</v>
      </c>
      <c r="E24" s="262">
        <v>301</v>
      </c>
      <c r="F24" s="262" t="s">
        <v>133</v>
      </c>
      <c r="G24" s="274">
        <f>VLOOKUP(D24,'7. Phân bổ'!$D$7:$L$37,5,FALSE)</f>
        <v>2</v>
      </c>
      <c r="H24" s="223" t="s">
        <v>216</v>
      </c>
      <c r="I24" s="314"/>
      <c r="J24" s="315"/>
      <c r="K24" s="317"/>
      <c r="L24" s="313"/>
    </row>
    <row r="25" spans="1:12" ht="69">
      <c r="A25" s="262">
        <v>19</v>
      </c>
      <c r="B25" s="261" t="s">
        <v>28</v>
      </c>
      <c r="C25" s="209" t="s">
        <v>84</v>
      </c>
      <c r="D25" s="262">
        <v>7140249</v>
      </c>
      <c r="E25" s="262">
        <v>301</v>
      </c>
      <c r="F25" s="262" t="s">
        <v>133</v>
      </c>
      <c r="G25" s="274">
        <f>VLOOKUP(D25,'7. Phân bổ'!$D$7:$L$37,5,FALSE)</f>
        <v>4</v>
      </c>
      <c r="H25" s="224" t="s">
        <v>215</v>
      </c>
      <c r="I25" s="314"/>
      <c r="J25" s="315"/>
      <c r="K25" s="317"/>
      <c r="L25" s="313"/>
    </row>
    <row r="26" spans="1:12" ht="69">
      <c r="A26" s="262">
        <v>20</v>
      </c>
      <c r="B26" s="261" t="s">
        <v>28</v>
      </c>
      <c r="C26" s="209" t="s">
        <v>33</v>
      </c>
      <c r="D26" s="262">
        <v>7140205</v>
      </c>
      <c r="E26" s="262">
        <v>301</v>
      </c>
      <c r="F26" s="262" t="s">
        <v>133</v>
      </c>
      <c r="G26" s="274">
        <f>VLOOKUP(D26,'7. Phân bổ'!$D$7:$L$37,5,FALSE)</f>
        <v>2</v>
      </c>
      <c r="H26" s="223" t="s">
        <v>216</v>
      </c>
      <c r="I26" s="314"/>
      <c r="J26" s="315"/>
      <c r="K26" s="317"/>
      <c r="L26" s="313"/>
    </row>
    <row r="27" spans="1:12" ht="69">
      <c r="A27" s="262">
        <v>21</v>
      </c>
      <c r="B27" s="261" t="s">
        <v>28</v>
      </c>
      <c r="C27" s="209" t="s">
        <v>34</v>
      </c>
      <c r="D27" s="262">
        <v>7140204</v>
      </c>
      <c r="E27" s="262">
        <v>301</v>
      </c>
      <c r="F27" s="262" t="s">
        <v>133</v>
      </c>
      <c r="G27" s="274">
        <f>VLOOKUP(D27,'7. Phân bổ'!$D$7:$L$37,5,FALSE)</f>
        <v>2</v>
      </c>
      <c r="H27" s="223" t="s">
        <v>216</v>
      </c>
      <c r="I27" s="314"/>
      <c r="J27" s="315"/>
      <c r="K27" s="317"/>
      <c r="L27" s="313"/>
    </row>
    <row r="28" spans="1:12" ht="69">
      <c r="A28" s="262">
        <v>22</v>
      </c>
      <c r="B28" s="261" t="s">
        <v>28</v>
      </c>
      <c r="C28" s="209" t="s">
        <v>32</v>
      </c>
      <c r="D28" s="262">
        <v>7310630</v>
      </c>
      <c r="E28" s="262">
        <v>301</v>
      </c>
      <c r="F28" s="262" t="s">
        <v>133</v>
      </c>
      <c r="G28" s="274">
        <f>VLOOKUP(D28,'7. Phân bổ'!$D$7:$L$37,5,FALSE)</f>
        <v>5</v>
      </c>
      <c r="H28" s="223" t="s">
        <v>216</v>
      </c>
      <c r="I28" s="314"/>
      <c r="J28" s="315"/>
      <c r="K28" s="317"/>
      <c r="L28" s="313"/>
    </row>
    <row r="29" spans="1:12" ht="69">
      <c r="A29" s="262">
        <v>23</v>
      </c>
      <c r="B29" s="261" t="s">
        <v>28</v>
      </c>
      <c r="C29" s="209" t="s">
        <v>43</v>
      </c>
      <c r="D29" s="262">
        <v>7229030</v>
      </c>
      <c r="E29" s="262">
        <v>301</v>
      </c>
      <c r="F29" s="262" t="s">
        <v>133</v>
      </c>
      <c r="G29" s="274">
        <f>VLOOKUP(D29,'7. Phân bổ'!$D$7:$L$37,5,FALSE)</f>
        <v>4</v>
      </c>
      <c r="H29" s="223" t="s">
        <v>216</v>
      </c>
      <c r="I29" s="314"/>
      <c r="J29" s="315"/>
      <c r="K29" s="317"/>
      <c r="L29" s="313"/>
    </row>
    <row r="30" spans="1:12" ht="69">
      <c r="A30" s="262">
        <v>24</v>
      </c>
      <c r="B30" s="261" t="s">
        <v>28</v>
      </c>
      <c r="C30" s="209" t="s">
        <v>35</v>
      </c>
      <c r="D30" s="262">
        <v>7229040</v>
      </c>
      <c r="E30" s="262">
        <v>301</v>
      </c>
      <c r="F30" s="262" t="s">
        <v>133</v>
      </c>
      <c r="G30" s="274">
        <f>VLOOKUP(D30,'7. Phân bổ'!$D$7:$L$37,5,FALSE)</f>
        <v>2</v>
      </c>
      <c r="H30" s="223" t="s">
        <v>216</v>
      </c>
      <c r="I30" s="314"/>
      <c r="J30" s="315"/>
      <c r="K30" s="317"/>
      <c r="L30" s="313"/>
    </row>
    <row r="31" spans="1:12" ht="69">
      <c r="A31" s="262">
        <v>25</v>
      </c>
      <c r="B31" s="261" t="s">
        <v>28</v>
      </c>
      <c r="C31" s="209" t="s">
        <v>38</v>
      </c>
      <c r="D31" s="262">
        <v>7320101</v>
      </c>
      <c r="E31" s="262">
        <v>301</v>
      </c>
      <c r="F31" s="262" t="s">
        <v>133</v>
      </c>
      <c r="G31" s="274">
        <f>VLOOKUP(D31,'7. Phân bổ'!$D$7:$L$37,5,FALSE)</f>
        <v>4</v>
      </c>
      <c r="H31" s="267" t="s">
        <v>215</v>
      </c>
      <c r="I31" s="314"/>
      <c r="J31" s="315"/>
      <c r="K31" s="317"/>
      <c r="L31" s="313"/>
    </row>
    <row r="32" spans="1:12" ht="82.5">
      <c r="A32" s="262">
        <v>26</v>
      </c>
      <c r="B32" s="224" t="s">
        <v>28</v>
      </c>
      <c r="C32" s="195" t="s">
        <v>47</v>
      </c>
      <c r="D32" s="195">
        <v>7310401</v>
      </c>
      <c r="E32" s="262">
        <v>301</v>
      </c>
      <c r="F32" s="262" t="s">
        <v>133</v>
      </c>
      <c r="G32" s="274">
        <f>VLOOKUP(D32,'7. Phân bổ'!$D$7:$L$37,5,FALSE)</f>
        <v>5</v>
      </c>
      <c r="H32" s="223" t="s">
        <v>278</v>
      </c>
      <c r="I32" s="314"/>
      <c r="J32" s="315"/>
      <c r="K32" s="317"/>
      <c r="L32" s="313"/>
    </row>
    <row r="33" spans="1:12" ht="82.5">
      <c r="A33" s="262">
        <v>27</v>
      </c>
      <c r="B33" s="224" t="s">
        <v>28</v>
      </c>
      <c r="C33" s="185" t="s">
        <v>49</v>
      </c>
      <c r="D33" s="195">
        <v>7760101</v>
      </c>
      <c r="E33" s="262">
        <v>301</v>
      </c>
      <c r="F33" s="262" t="s">
        <v>133</v>
      </c>
      <c r="G33" s="274">
        <f>VLOOKUP(D33,'7. Phân bổ'!$D$7:$L$37,5,FALSE)</f>
        <v>3</v>
      </c>
      <c r="H33" s="223" t="s">
        <v>279</v>
      </c>
      <c r="I33" s="314"/>
      <c r="J33" s="315"/>
      <c r="K33" s="317"/>
      <c r="L33" s="313"/>
    </row>
    <row r="34" spans="1:12" ht="69">
      <c r="A34" s="262">
        <v>28</v>
      </c>
      <c r="B34" s="261" t="s">
        <v>28</v>
      </c>
      <c r="C34" s="209" t="s">
        <v>132</v>
      </c>
      <c r="D34" s="262">
        <v>7310501</v>
      </c>
      <c r="E34" s="262">
        <v>301</v>
      </c>
      <c r="F34" s="262" t="s">
        <v>133</v>
      </c>
      <c r="G34" s="274">
        <f>VLOOKUP(D34,'7. Phân bổ'!$D$7:$L$37,5,FALSE)</f>
        <v>3</v>
      </c>
      <c r="H34" s="224" t="s">
        <v>215</v>
      </c>
      <c r="I34" s="314"/>
      <c r="J34" s="315"/>
      <c r="K34" s="317"/>
      <c r="L34" s="313"/>
    </row>
    <row r="35" spans="1:12" ht="69">
      <c r="A35" s="262">
        <v>29</v>
      </c>
      <c r="B35" s="261" t="s">
        <v>28</v>
      </c>
      <c r="C35" s="209" t="s">
        <v>40</v>
      </c>
      <c r="D35" s="262">
        <v>7229010</v>
      </c>
      <c r="E35" s="262">
        <v>301</v>
      </c>
      <c r="F35" s="262" t="s">
        <v>133</v>
      </c>
      <c r="G35" s="274">
        <f>VLOOKUP(D35,'7. Phân bổ'!$D$7:$L$37,5,FALSE)</f>
        <v>2</v>
      </c>
      <c r="H35" s="223" t="s">
        <v>215</v>
      </c>
      <c r="I35" s="314"/>
      <c r="J35" s="315"/>
      <c r="K35" s="317"/>
      <c r="L35" s="313"/>
    </row>
    <row r="36" spans="1:12" ht="82.5">
      <c r="A36" s="262">
        <v>30</v>
      </c>
      <c r="B36" s="224" t="s">
        <v>28</v>
      </c>
      <c r="C36" s="195" t="s">
        <v>48</v>
      </c>
      <c r="D36" s="266">
        <v>7440112</v>
      </c>
      <c r="E36" s="262">
        <v>301</v>
      </c>
      <c r="F36" s="262" t="s">
        <v>133</v>
      </c>
      <c r="G36" s="274">
        <f>VLOOKUP(D36,'7. Phân bổ'!$D$7:$L$37,5,FALSE)</f>
        <v>2</v>
      </c>
      <c r="H36" s="223" t="s">
        <v>280</v>
      </c>
      <c r="I36" s="314"/>
      <c r="J36" s="315"/>
      <c r="K36" s="317"/>
      <c r="L36" s="313"/>
    </row>
    <row r="37" spans="1:12" ht="264.75">
      <c r="A37" s="262">
        <v>31</v>
      </c>
      <c r="B37" s="276" t="s">
        <v>28</v>
      </c>
      <c r="C37" s="277" t="s">
        <v>248</v>
      </c>
      <c r="D37" s="278"/>
      <c r="E37" s="262">
        <v>301</v>
      </c>
      <c r="F37" s="262" t="s">
        <v>133</v>
      </c>
      <c r="G37" s="310"/>
      <c r="H37" s="279" t="s">
        <v>268</v>
      </c>
      <c r="I37" s="275"/>
      <c r="J37" s="280" t="s">
        <v>171</v>
      </c>
      <c r="K37" s="281"/>
      <c r="L37" s="281"/>
    </row>
    <row r="39" ht="15">
      <c r="C39" s="63"/>
    </row>
  </sheetData>
  <sheetProtection/>
  <mergeCells count="6">
    <mergeCell ref="A1:L1"/>
    <mergeCell ref="A2:L2"/>
    <mergeCell ref="L8:L36"/>
    <mergeCell ref="J8:J36"/>
    <mergeCell ref="K8:K36"/>
    <mergeCell ref="I10:I36"/>
  </mergeCells>
  <conditionalFormatting sqref="C18:C65536 C1:C16">
    <cfRule type="expression" priority="1" dxfId="0" stopIfTrue="1">
      <formula>AND(COUNTIF($C$1:$C$10,C1)+COUNTIF($C$11:$C$16,C1)+COUNTIF('1.1 Xet tuyen thang'!#REF!,C1)+COUNTIF($C$18:$C$18,C1)+COUNTIF($C$19:$C$19,C1)+COUNTIF($C$20:$C$20,C1)+COUNTIF($C$21:$C$32,C1)+COUNTIF($C$33:$C$33,C1)+COUNTIF($C$34:$C$36,C1)+COUNTIF($C$37:$C$65536,C1)&gt;1,NOT(ISBLANK(C1)))</formula>
    </cfRule>
    <cfRule type="expression" priority="2" dxfId="0" stopIfTrue="1">
      <formula>AND(COUNTIF($C$1:$C$10,C1)+COUNTIF($C$11:$C$16,C1)+COUNTIF('1.1 Xet tuyen thang'!#REF!,C1)+COUNTIF($C$18:$C$18,C1)+COUNTIF($C$19:$C$19,C1)+COUNTIF($C$20:$C$20,C1)+COUNTIF($C$21:$C$32,C1)+COUNTIF($C$33:$C$33,C1)+COUNTIF($C$34:$C$36,C1)+COUNTIF($C$37:$C$65536,C1)&gt;1,NOT(ISBLANK(C1)))</formula>
    </cfRule>
  </conditionalFormatting>
  <printOptions/>
  <pageMargins left="0.1968503937007874" right="0.1968503937007874" top="0.1968503937007874" bottom="0.46" header="0" footer="0.2"/>
  <pageSetup fitToHeight="14" fitToWidth="1" horizontalDpi="600" verticalDpi="600" orientation="landscape" paperSize="9" scale="6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0">
      <selection activeCell="K24" sqref="K24"/>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B44">
      <selection activeCell="G50" sqref="G50"/>
    </sheetView>
  </sheetViews>
  <sheetFormatPr defaultColWidth="9.28125" defaultRowHeight="12.75"/>
  <cols>
    <col min="1" max="1" width="5.421875" style="18" customWidth="1"/>
    <col min="2" max="2" width="8.421875" style="18" customWidth="1"/>
    <col min="3" max="3" width="34.7109375" style="21" customWidth="1"/>
    <col min="4" max="4" width="12.140625" style="20" customWidth="1"/>
    <col min="5" max="5" width="9.28125" style="20" customWidth="1"/>
    <col min="6" max="6" width="29.7109375" style="20" customWidth="1"/>
    <col min="7" max="7" width="59.7109375" style="65" customWidth="1"/>
    <col min="8" max="8" width="44.7109375" style="18" customWidth="1"/>
    <col min="9" max="9" width="15.7109375" style="21" customWidth="1"/>
    <col min="10" max="16384" width="9.28125" style="18" customWidth="1"/>
  </cols>
  <sheetData>
    <row r="1" spans="1:9" ht="15">
      <c r="A1" s="324" t="s">
        <v>0</v>
      </c>
      <c r="B1" s="324"/>
      <c r="C1" s="324"/>
      <c r="D1" s="324"/>
      <c r="E1" s="324"/>
      <c r="F1" s="324"/>
      <c r="G1" s="324"/>
      <c r="H1" s="324"/>
      <c r="I1" s="324"/>
    </row>
    <row r="2" spans="1:9" ht="15">
      <c r="A2" s="324" t="s">
        <v>217</v>
      </c>
      <c r="B2" s="324"/>
      <c r="C2" s="324"/>
      <c r="D2" s="324"/>
      <c r="E2" s="324"/>
      <c r="F2" s="324"/>
      <c r="G2" s="324"/>
      <c r="H2" s="324"/>
      <c r="I2" s="324"/>
    </row>
    <row r="3" spans="1:9" s="62" customFormat="1" ht="21" customHeight="1">
      <c r="A3" s="100" t="s">
        <v>321</v>
      </c>
      <c r="B3" s="76"/>
      <c r="C3" s="129"/>
      <c r="D3" s="76"/>
      <c r="E3" s="76"/>
      <c r="F3" s="76"/>
      <c r="G3" s="77"/>
      <c r="H3" s="76"/>
      <c r="I3" s="76"/>
    </row>
    <row r="4" spans="1:9" ht="47.25" customHeight="1">
      <c r="A4" s="110" t="s">
        <v>1</v>
      </c>
      <c r="B4" s="110" t="s">
        <v>19</v>
      </c>
      <c r="C4" s="110" t="s">
        <v>25</v>
      </c>
      <c r="D4" s="110" t="s">
        <v>4</v>
      </c>
      <c r="E4" s="111" t="s">
        <v>134</v>
      </c>
      <c r="F4" s="111" t="s">
        <v>135</v>
      </c>
      <c r="G4" s="110" t="s">
        <v>27</v>
      </c>
      <c r="H4" s="110" t="s">
        <v>22</v>
      </c>
      <c r="I4" s="110" t="s">
        <v>7</v>
      </c>
    </row>
    <row r="5" spans="1:9" ht="15">
      <c r="A5" s="112" t="s">
        <v>5</v>
      </c>
      <c r="B5" s="112" t="s">
        <v>8</v>
      </c>
      <c r="C5" s="130" t="s">
        <v>9</v>
      </c>
      <c r="D5" s="112" t="s">
        <v>10</v>
      </c>
      <c r="E5" s="112" t="s">
        <v>11</v>
      </c>
      <c r="F5" s="112" t="s">
        <v>12</v>
      </c>
      <c r="G5" s="112" t="s">
        <v>13</v>
      </c>
      <c r="H5" s="112" t="s">
        <v>14</v>
      </c>
      <c r="I5" s="112" t="s">
        <v>15</v>
      </c>
    </row>
    <row r="6" spans="1:9" s="63" customFormat="1" ht="15">
      <c r="A6" s="113" t="s">
        <v>23</v>
      </c>
      <c r="B6" s="114" t="s">
        <v>28</v>
      </c>
      <c r="C6" s="115" t="s">
        <v>29</v>
      </c>
      <c r="D6" s="116"/>
      <c r="E6" s="116"/>
      <c r="F6" s="116"/>
      <c r="G6" s="117"/>
      <c r="H6" s="118"/>
      <c r="I6" s="119"/>
    </row>
    <row r="7" spans="1:9" s="120" customFormat="1" ht="27">
      <c r="A7" s="107">
        <v>1</v>
      </c>
      <c r="B7" s="105" t="s">
        <v>28</v>
      </c>
      <c r="C7" s="131" t="s">
        <v>53</v>
      </c>
      <c r="D7" s="64">
        <v>7140202</v>
      </c>
      <c r="E7" s="108">
        <v>301</v>
      </c>
      <c r="F7" s="108" t="s">
        <v>133</v>
      </c>
      <c r="G7" s="330" t="s">
        <v>218</v>
      </c>
      <c r="H7" s="332"/>
      <c r="I7" s="106"/>
    </row>
    <row r="8" spans="1:9" s="120" customFormat="1" ht="27">
      <c r="A8" s="97">
        <v>2</v>
      </c>
      <c r="B8" s="105" t="s">
        <v>28</v>
      </c>
      <c r="C8" s="131" t="s">
        <v>57</v>
      </c>
      <c r="D8" s="64">
        <v>7140209</v>
      </c>
      <c r="E8" s="108">
        <v>301</v>
      </c>
      <c r="F8" s="108" t="s">
        <v>133</v>
      </c>
      <c r="G8" s="330"/>
      <c r="H8" s="333"/>
      <c r="I8" s="121"/>
    </row>
    <row r="9" spans="1:9" s="123" customFormat="1" ht="27">
      <c r="A9" s="107">
        <v>3</v>
      </c>
      <c r="B9" s="105" t="s">
        <v>28</v>
      </c>
      <c r="C9" s="131" t="s">
        <v>50</v>
      </c>
      <c r="D9" s="64">
        <v>7140247</v>
      </c>
      <c r="E9" s="108">
        <v>301</v>
      </c>
      <c r="F9" s="108" t="s">
        <v>133</v>
      </c>
      <c r="G9" s="330"/>
      <c r="H9" s="333"/>
      <c r="I9" s="122"/>
    </row>
    <row r="10" spans="1:9" s="123" customFormat="1" ht="13.5">
      <c r="A10" s="325">
        <v>4</v>
      </c>
      <c r="B10" s="327" t="s">
        <v>28</v>
      </c>
      <c r="C10" s="318" t="s">
        <v>61</v>
      </c>
      <c r="D10" s="320">
        <v>7140211</v>
      </c>
      <c r="E10" s="322">
        <v>301</v>
      </c>
      <c r="F10" s="322" t="s">
        <v>133</v>
      </c>
      <c r="G10" s="330"/>
      <c r="H10" s="333"/>
      <c r="I10" s="122"/>
    </row>
    <row r="11" spans="1:9" s="123" customFormat="1" ht="13.5">
      <c r="A11" s="326"/>
      <c r="B11" s="328"/>
      <c r="C11" s="319"/>
      <c r="D11" s="321"/>
      <c r="E11" s="323"/>
      <c r="F11" s="323"/>
      <c r="G11" s="330"/>
      <c r="H11" s="333"/>
      <c r="I11" s="122"/>
    </row>
    <row r="12" spans="1:9" s="123" customFormat="1" ht="27">
      <c r="A12" s="97">
        <v>6</v>
      </c>
      <c r="B12" s="105" t="s">
        <v>28</v>
      </c>
      <c r="C12" s="131" t="s">
        <v>175</v>
      </c>
      <c r="D12" s="64">
        <v>7140212</v>
      </c>
      <c r="E12" s="108">
        <v>301</v>
      </c>
      <c r="F12" s="108" t="s">
        <v>133</v>
      </c>
      <c r="G12" s="330"/>
      <c r="H12" s="333"/>
      <c r="I12" s="122"/>
    </row>
    <row r="13" spans="1:9" s="123" customFormat="1" ht="27">
      <c r="A13" s="107">
        <v>7</v>
      </c>
      <c r="B13" s="105" t="s">
        <v>28</v>
      </c>
      <c r="C13" s="131" t="s">
        <v>37</v>
      </c>
      <c r="D13" s="64">
        <v>7140213</v>
      </c>
      <c r="E13" s="108">
        <v>301</v>
      </c>
      <c r="F13" s="108" t="s">
        <v>133</v>
      </c>
      <c r="G13" s="330"/>
      <c r="H13" s="333"/>
      <c r="I13" s="122"/>
    </row>
    <row r="14" spans="1:9" s="123" customFormat="1" ht="27">
      <c r="A14" s="97">
        <v>8</v>
      </c>
      <c r="B14" s="105" t="s">
        <v>28</v>
      </c>
      <c r="C14" s="131" t="s">
        <v>45</v>
      </c>
      <c r="D14" s="64">
        <v>7140210</v>
      </c>
      <c r="E14" s="108">
        <v>301</v>
      </c>
      <c r="F14" s="108" t="s">
        <v>133</v>
      </c>
      <c r="G14" s="330"/>
      <c r="H14" s="333"/>
      <c r="I14" s="122"/>
    </row>
    <row r="15" spans="1:9" s="123" customFormat="1" ht="27">
      <c r="A15" s="107">
        <v>9</v>
      </c>
      <c r="B15" s="105" t="s">
        <v>28</v>
      </c>
      <c r="C15" s="131" t="s">
        <v>176</v>
      </c>
      <c r="D15" s="64">
        <v>7140250</v>
      </c>
      <c r="E15" s="108">
        <v>301</v>
      </c>
      <c r="F15" s="108" t="s">
        <v>133</v>
      </c>
      <c r="G15" s="330"/>
      <c r="H15" s="333"/>
      <c r="I15" s="122"/>
    </row>
    <row r="16" spans="1:9" s="123" customFormat="1" ht="27">
      <c r="A16" s="97">
        <v>10</v>
      </c>
      <c r="B16" s="105" t="s">
        <v>28</v>
      </c>
      <c r="C16" s="131" t="s">
        <v>130</v>
      </c>
      <c r="D16" s="124">
        <v>7520401</v>
      </c>
      <c r="E16" s="108">
        <v>301</v>
      </c>
      <c r="F16" s="108" t="s">
        <v>133</v>
      </c>
      <c r="G16" s="330"/>
      <c r="H16" s="333"/>
      <c r="I16" s="122"/>
    </row>
    <row r="17" spans="1:9" s="123" customFormat="1" ht="27">
      <c r="A17" s="107">
        <v>11</v>
      </c>
      <c r="B17" s="105" t="s">
        <v>28</v>
      </c>
      <c r="C17" s="131" t="s">
        <v>48</v>
      </c>
      <c r="D17" s="64">
        <v>7440112</v>
      </c>
      <c r="E17" s="108">
        <v>301</v>
      </c>
      <c r="F17" s="108" t="s">
        <v>133</v>
      </c>
      <c r="G17" s="330"/>
      <c r="H17" s="333"/>
      <c r="I17" s="122"/>
    </row>
    <row r="18" spans="1:9" s="123" customFormat="1" ht="27">
      <c r="A18" s="97">
        <v>12</v>
      </c>
      <c r="B18" s="105" t="s">
        <v>28</v>
      </c>
      <c r="C18" s="131" t="s">
        <v>46</v>
      </c>
      <c r="D18" s="64">
        <v>7480201</v>
      </c>
      <c r="E18" s="108">
        <v>301</v>
      </c>
      <c r="F18" s="108" t="s">
        <v>133</v>
      </c>
      <c r="G18" s="330"/>
      <c r="H18" s="333"/>
      <c r="I18" s="122"/>
    </row>
    <row r="19" spans="1:9" s="123" customFormat="1" ht="27">
      <c r="A19" s="107">
        <v>13</v>
      </c>
      <c r="B19" s="105" t="s">
        <v>28</v>
      </c>
      <c r="C19" s="131" t="s">
        <v>24</v>
      </c>
      <c r="D19" s="64">
        <v>7420201</v>
      </c>
      <c r="E19" s="108">
        <v>301</v>
      </c>
      <c r="F19" s="108" t="s">
        <v>133</v>
      </c>
      <c r="G19" s="330"/>
      <c r="H19" s="333"/>
      <c r="I19" s="122"/>
    </row>
    <row r="20" spans="1:9" s="123" customFormat="1" ht="27">
      <c r="A20" s="97">
        <v>14</v>
      </c>
      <c r="B20" s="105" t="s">
        <v>28</v>
      </c>
      <c r="C20" s="131" t="s">
        <v>107</v>
      </c>
      <c r="D20" s="64">
        <v>7850101</v>
      </c>
      <c r="E20" s="108">
        <v>301</v>
      </c>
      <c r="F20" s="108" t="s">
        <v>133</v>
      </c>
      <c r="G20" s="330"/>
      <c r="H20" s="333"/>
      <c r="I20" s="122"/>
    </row>
    <row r="21" spans="1:9" s="123" customFormat="1" ht="27">
      <c r="A21" s="107">
        <v>15</v>
      </c>
      <c r="B21" s="105" t="s">
        <v>28</v>
      </c>
      <c r="C21" s="131" t="s">
        <v>53</v>
      </c>
      <c r="D21" s="64">
        <v>7140202</v>
      </c>
      <c r="E21" s="108">
        <v>301</v>
      </c>
      <c r="F21" s="108" t="s">
        <v>133</v>
      </c>
      <c r="G21" s="329" t="s">
        <v>219</v>
      </c>
      <c r="H21" s="333"/>
      <c r="I21" s="122"/>
    </row>
    <row r="22" spans="1:9" s="123" customFormat="1" ht="27">
      <c r="A22" s="97">
        <v>16</v>
      </c>
      <c r="B22" s="105" t="s">
        <v>28</v>
      </c>
      <c r="C22" s="131" t="s">
        <v>44</v>
      </c>
      <c r="D22" s="64">
        <v>7140217</v>
      </c>
      <c r="E22" s="108">
        <v>301</v>
      </c>
      <c r="F22" s="108" t="s">
        <v>133</v>
      </c>
      <c r="G22" s="329"/>
      <c r="H22" s="333"/>
      <c r="I22" s="122"/>
    </row>
    <row r="23" spans="1:9" s="123" customFormat="1" ht="27">
      <c r="A23" s="107">
        <v>17</v>
      </c>
      <c r="B23" s="105" t="s">
        <v>28</v>
      </c>
      <c r="C23" s="131" t="s">
        <v>71</v>
      </c>
      <c r="D23" s="64">
        <v>7140218</v>
      </c>
      <c r="E23" s="108">
        <v>301</v>
      </c>
      <c r="F23" s="108" t="s">
        <v>133</v>
      </c>
      <c r="G23" s="329"/>
      <c r="H23" s="333"/>
      <c r="I23" s="122"/>
    </row>
    <row r="24" spans="1:9" s="123" customFormat="1" ht="27">
      <c r="A24" s="97">
        <v>18</v>
      </c>
      <c r="B24" s="105" t="s">
        <v>28</v>
      </c>
      <c r="C24" s="131" t="s">
        <v>74</v>
      </c>
      <c r="D24" s="64">
        <v>7140219</v>
      </c>
      <c r="E24" s="108">
        <v>301</v>
      </c>
      <c r="F24" s="108" t="s">
        <v>133</v>
      </c>
      <c r="G24" s="329"/>
      <c r="H24" s="333"/>
      <c r="I24" s="122"/>
    </row>
    <row r="25" spans="1:9" s="123" customFormat="1" ht="27">
      <c r="A25" s="107">
        <v>19</v>
      </c>
      <c r="B25" s="105" t="s">
        <v>28</v>
      </c>
      <c r="C25" s="131" t="s">
        <v>84</v>
      </c>
      <c r="D25" s="64">
        <v>7140249</v>
      </c>
      <c r="E25" s="108">
        <v>301</v>
      </c>
      <c r="F25" s="108" t="s">
        <v>133</v>
      </c>
      <c r="G25" s="329"/>
      <c r="H25" s="333"/>
      <c r="I25" s="122"/>
    </row>
    <row r="26" spans="1:9" s="123" customFormat="1" ht="27">
      <c r="A26" s="97">
        <v>20</v>
      </c>
      <c r="B26" s="105" t="s">
        <v>28</v>
      </c>
      <c r="C26" s="131" t="s">
        <v>33</v>
      </c>
      <c r="D26" s="64">
        <v>7140205</v>
      </c>
      <c r="E26" s="108">
        <v>301</v>
      </c>
      <c r="F26" s="108" t="s">
        <v>133</v>
      </c>
      <c r="G26" s="329"/>
      <c r="H26" s="333"/>
      <c r="I26" s="122"/>
    </row>
    <row r="27" spans="1:9" s="123" customFormat="1" ht="27">
      <c r="A27" s="107">
        <v>21</v>
      </c>
      <c r="B27" s="105" t="s">
        <v>28</v>
      </c>
      <c r="C27" s="131" t="s">
        <v>34</v>
      </c>
      <c r="D27" s="64">
        <v>7140204</v>
      </c>
      <c r="E27" s="108">
        <v>301</v>
      </c>
      <c r="F27" s="108" t="s">
        <v>133</v>
      </c>
      <c r="G27" s="329"/>
      <c r="H27" s="333"/>
      <c r="I27" s="122"/>
    </row>
    <row r="28" spans="1:9" s="123" customFormat="1" ht="27">
      <c r="A28" s="97">
        <v>22</v>
      </c>
      <c r="B28" s="105" t="s">
        <v>28</v>
      </c>
      <c r="C28" s="131" t="s">
        <v>32</v>
      </c>
      <c r="D28" s="64">
        <v>7310630</v>
      </c>
      <c r="E28" s="108">
        <v>301</v>
      </c>
      <c r="F28" s="108" t="s">
        <v>133</v>
      </c>
      <c r="G28" s="329"/>
      <c r="H28" s="333"/>
      <c r="I28" s="122"/>
    </row>
    <row r="29" spans="1:9" s="123" customFormat="1" ht="27">
      <c r="A29" s="107">
        <v>23</v>
      </c>
      <c r="B29" s="105" t="s">
        <v>28</v>
      </c>
      <c r="C29" s="131" t="s">
        <v>43</v>
      </c>
      <c r="D29" s="64">
        <v>7229030</v>
      </c>
      <c r="E29" s="108">
        <v>301</v>
      </c>
      <c r="F29" s="108" t="s">
        <v>133</v>
      </c>
      <c r="G29" s="329"/>
      <c r="H29" s="333"/>
      <c r="I29" s="122"/>
    </row>
    <row r="30" spans="1:9" s="123" customFormat="1" ht="27">
      <c r="A30" s="97">
        <v>24</v>
      </c>
      <c r="B30" s="105" t="s">
        <v>28</v>
      </c>
      <c r="C30" s="131" t="s">
        <v>35</v>
      </c>
      <c r="D30" s="64">
        <v>7229040</v>
      </c>
      <c r="E30" s="108">
        <v>301</v>
      </c>
      <c r="F30" s="108" t="s">
        <v>133</v>
      </c>
      <c r="G30" s="329"/>
      <c r="H30" s="333"/>
      <c r="I30" s="122"/>
    </row>
    <row r="31" spans="1:9" s="123" customFormat="1" ht="27">
      <c r="A31" s="107">
        <v>25</v>
      </c>
      <c r="B31" s="105" t="s">
        <v>28</v>
      </c>
      <c r="C31" s="131" t="s">
        <v>106</v>
      </c>
      <c r="D31" s="64">
        <v>7320101</v>
      </c>
      <c r="E31" s="108">
        <v>301</v>
      </c>
      <c r="F31" s="108" t="s">
        <v>133</v>
      </c>
      <c r="G31" s="329"/>
      <c r="H31" s="333"/>
      <c r="I31" s="122"/>
    </row>
    <row r="32" spans="1:9" s="123" customFormat="1" ht="27">
      <c r="A32" s="97">
        <v>26</v>
      </c>
      <c r="B32" s="105" t="s">
        <v>28</v>
      </c>
      <c r="C32" s="131" t="s">
        <v>47</v>
      </c>
      <c r="D32" s="64">
        <v>7310401</v>
      </c>
      <c r="E32" s="108">
        <v>301</v>
      </c>
      <c r="F32" s="108" t="s">
        <v>133</v>
      </c>
      <c r="G32" s="329"/>
      <c r="H32" s="333"/>
      <c r="I32" s="122"/>
    </row>
    <row r="33" spans="1:9" s="123" customFormat="1" ht="27">
      <c r="A33" s="107">
        <v>27</v>
      </c>
      <c r="B33" s="105" t="s">
        <v>28</v>
      </c>
      <c r="C33" s="132" t="s">
        <v>49</v>
      </c>
      <c r="D33" s="64">
        <v>7760101</v>
      </c>
      <c r="E33" s="108">
        <v>301</v>
      </c>
      <c r="F33" s="108" t="s">
        <v>133</v>
      </c>
      <c r="G33" s="329"/>
      <c r="H33" s="333"/>
      <c r="I33" s="122"/>
    </row>
    <row r="34" spans="1:9" s="123" customFormat="1" ht="27">
      <c r="A34" s="97">
        <v>28</v>
      </c>
      <c r="B34" s="105" t="s">
        <v>28</v>
      </c>
      <c r="C34" s="131" t="s">
        <v>177</v>
      </c>
      <c r="D34" s="64">
        <v>7310501</v>
      </c>
      <c r="E34" s="108">
        <v>301</v>
      </c>
      <c r="F34" s="108" t="s">
        <v>133</v>
      </c>
      <c r="G34" s="329"/>
      <c r="H34" s="333"/>
      <c r="I34" s="122"/>
    </row>
    <row r="35" spans="1:9" s="123" customFormat="1" ht="27">
      <c r="A35" s="107">
        <v>29</v>
      </c>
      <c r="B35" s="105" t="s">
        <v>28</v>
      </c>
      <c r="C35" s="131" t="s">
        <v>178</v>
      </c>
      <c r="D35" s="64">
        <v>7229010</v>
      </c>
      <c r="E35" s="108">
        <v>301</v>
      </c>
      <c r="F35" s="108" t="s">
        <v>133</v>
      </c>
      <c r="G35" s="329"/>
      <c r="H35" s="333"/>
      <c r="I35" s="122"/>
    </row>
    <row r="36" spans="1:9" s="123" customFormat="1" ht="27">
      <c r="A36" s="97">
        <v>30</v>
      </c>
      <c r="B36" s="105" t="s">
        <v>28</v>
      </c>
      <c r="C36" s="131" t="s">
        <v>47</v>
      </c>
      <c r="D36" s="64">
        <v>7310401</v>
      </c>
      <c r="E36" s="108">
        <v>301</v>
      </c>
      <c r="F36" s="108" t="s">
        <v>133</v>
      </c>
      <c r="G36" s="330" t="s">
        <v>220</v>
      </c>
      <c r="H36" s="333"/>
      <c r="I36" s="122"/>
    </row>
    <row r="37" spans="1:9" s="123" customFormat="1" ht="27">
      <c r="A37" s="107">
        <v>31</v>
      </c>
      <c r="B37" s="105" t="s">
        <v>28</v>
      </c>
      <c r="C37" s="132" t="s">
        <v>49</v>
      </c>
      <c r="D37" s="64">
        <v>7760101</v>
      </c>
      <c r="E37" s="108">
        <v>301</v>
      </c>
      <c r="F37" s="108" t="s">
        <v>133</v>
      </c>
      <c r="G37" s="330"/>
      <c r="H37" s="333"/>
      <c r="I37" s="122"/>
    </row>
    <row r="38" spans="1:9" s="128" customFormat="1" ht="69">
      <c r="A38" s="97">
        <v>32</v>
      </c>
      <c r="B38" s="105" t="s">
        <v>28</v>
      </c>
      <c r="C38" s="132" t="s">
        <v>24</v>
      </c>
      <c r="D38" s="125">
        <v>7420201</v>
      </c>
      <c r="E38" s="108">
        <v>301</v>
      </c>
      <c r="F38" s="108" t="s">
        <v>133</v>
      </c>
      <c r="G38" s="101" t="s">
        <v>221</v>
      </c>
      <c r="H38" s="333"/>
      <c r="I38" s="127"/>
    </row>
    <row r="39" spans="1:9" s="123" customFormat="1" ht="27">
      <c r="A39" s="107">
        <v>33</v>
      </c>
      <c r="B39" s="105" t="s">
        <v>28</v>
      </c>
      <c r="C39" s="131" t="s">
        <v>48</v>
      </c>
      <c r="D39" s="64">
        <v>7440112</v>
      </c>
      <c r="E39" s="108">
        <v>301</v>
      </c>
      <c r="F39" s="108" t="s">
        <v>133</v>
      </c>
      <c r="G39" s="331" t="s">
        <v>222</v>
      </c>
      <c r="H39" s="333"/>
      <c r="I39" s="122"/>
    </row>
    <row r="40" spans="1:9" s="123" customFormat="1" ht="27">
      <c r="A40" s="97">
        <v>34</v>
      </c>
      <c r="B40" s="105" t="s">
        <v>28</v>
      </c>
      <c r="C40" s="131" t="s">
        <v>24</v>
      </c>
      <c r="D40" s="64">
        <v>7420201</v>
      </c>
      <c r="E40" s="108">
        <v>301</v>
      </c>
      <c r="F40" s="108" t="s">
        <v>133</v>
      </c>
      <c r="G40" s="331"/>
      <c r="H40" s="333"/>
      <c r="I40" s="122"/>
    </row>
    <row r="41" spans="1:9" s="123" customFormat="1" ht="27">
      <c r="A41" s="107">
        <v>35</v>
      </c>
      <c r="B41" s="105" t="s">
        <v>28</v>
      </c>
      <c r="C41" s="131" t="s">
        <v>45</v>
      </c>
      <c r="D41" s="64">
        <v>7140210</v>
      </c>
      <c r="E41" s="108">
        <v>301</v>
      </c>
      <c r="F41" s="108" t="s">
        <v>133</v>
      </c>
      <c r="G41" s="330" t="s">
        <v>244</v>
      </c>
      <c r="H41" s="333"/>
      <c r="I41" s="122"/>
    </row>
    <row r="42" spans="1:9" s="123" customFormat="1" ht="27">
      <c r="A42" s="97">
        <v>36</v>
      </c>
      <c r="B42" s="105" t="s">
        <v>28</v>
      </c>
      <c r="C42" s="131" t="s">
        <v>176</v>
      </c>
      <c r="D42" s="64">
        <v>7140250</v>
      </c>
      <c r="E42" s="108">
        <v>301</v>
      </c>
      <c r="F42" s="108" t="s">
        <v>133</v>
      </c>
      <c r="G42" s="330"/>
      <c r="H42" s="333"/>
      <c r="I42" s="122"/>
    </row>
    <row r="43" spans="1:9" s="123" customFormat="1" ht="27">
      <c r="A43" s="107">
        <v>37</v>
      </c>
      <c r="B43" s="105" t="s">
        <v>28</v>
      </c>
      <c r="C43" s="131" t="s">
        <v>46</v>
      </c>
      <c r="D43" s="64">
        <v>7480201</v>
      </c>
      <c r="E43" s="108">
        <v>301</v>
      </c>
      <c r="F43" s="108" t="s">
        <v>133</v>
      </c>
      <c r="G43" s="330"/>
      <c r="H43" s="333"/>
      <c r="I43" s="122"/>
    </row>
    <row r="44" spans="1:9" s="123" customFormat="1" ht="54.75">
      <c r="A44" s="97">
        <v>38</v>
      </c>
      <c r="B44" s="105" t="s">
        <v>28</v>
      </c>
      <c r="C44" s="132" t="s">
        <v>130</v>
      </c>
      <c r="D44" s="124">
        <v>7520401</v>
      </c>
      <c r="E44" s="108">
        <v>301</v>
      </c>
      <c r="F44" s="108" t="s">
        <v>133</v>
      </c>
      <c r="G44" s="126" t="s">
        <v>243</v>
      </c>
      <c r="H44" s="333"/>
      <c r="I44" s="122"/>
    </row>
    <row r="45" spans="1:9" s="123" customFormat="1" ht="54.75">
      <c r="A45" s="95">
        <v>39</v>
      </c>
      <c r="B45" s="16" t="s">
        <v>28</v>
      </c>
      <c r="C45" s="132" t="s">
        <v>81</v>
      </c>
      <c r="D45" s="95">
        <v>7140221</v>
      </c>
      <c r="E45" s="64">
        <v>301</v>
      </c>
      <c r="F45" s="64" t="s">
        <v>133</v>
      </c>
      <c r="G45" s="284" t="s">
        <v>282</v>
      </c>
      <c r="H45" s="333"/>
      <c r="I45" s="230"/>
    </row>
    <row r="46" spans="1:9" ht="96">
      <c r="A46" s="97">
        <v>40</v>
      </c>
      <c r="B46" s="16" t="s">
        <v>28</v>
      </c>
      <c r="C46" s="132" t="s">
        <v>30</v>
      </c>
      <c r="D46" s="95">
        <v>7140206</v>
      </c>
      <c r="E46" s="64">
        <v>301</v>
      </c>
      <c r="F46" s="64" t="s">
        <v>133</v>
      </c>
      <c r="G46" s="285" t="s">
        <v>245</v>
      </c>
      <c r="H46" s="231"/>
      <c r="I46" s="232"/>
    </row>
    <row r="47" spans="1:9" ht="55.5">
      <c r="A47" s="212">
        <v>41</v>
      </c>
      <c r="B47" s="213" t="s">
        <v>28</v>
      </c>
      <c r="C47" s="214" t="s">
        <v>275</v>
      </c>
      <c r="D47" s="212">
        <v>7140222</v>
      </c>
      <c r="E47" s="215">
        <v>301</v>
      </c>
      <c r="F47" s="215" t="s">
        <v>133</v>
      </c>
      <c r="G47" s="216" t="s">
        <v>283</v>
      </c>
      <c r="H47" s="231"/>
      <c r="I47" s="232"/>
    </row>
  </sheetData>
  <sheetProtection/>
  <autoFilter ref="C1:C46"/>
  <mergeCells count="14">
    <mergeCell ref="G21:G35"/>
    <mergeCell ref="G36:G37"/>
    <mergeCell ref="G39:G40"/>
    <mergeCell ref="G41:G43"/>
    <mergeCell ref="H7:H45"/>
    <mergeCell ref="G7:G20"/>
    <mergeCell ref="C10:C11"/>
    <mergeCell ref="D10:D11"/>
    <mergeCell ref="E10:E11"/>
    <mergeCell ref="F10:F11"/>
    <mergeCell ref="A1:I1"/>
    <mergeCell ref="A2:I2"/>
    <mergeCell ref="A10:A11"/>
    <mergeCell ref="B10:B11"/>
  </mergeCells>
  <conditionalFormatting sqref="C47:C65536 C1:C6">
    <cfRule type="expression" priority="1" dxfId="0" stopIfTrue="1">
      <formula>AND(COUNTIF($C$1:$C$7,C1)+COUNTIF('1.2 Uu tien xet tuyen'!#REF!,C1)+COUNTIF('1.2 Uu tien xet tuyen'!#REF!,C1)+COUNTIF('1.2 Uu tien xet tuyen'!#REF!,C1)+COUNTIF('1.2 Uu tien xet tuyen'!#REF!,C1)+COUNTIF('1.2 Uu tien xet tuyen'!#REF!,C1)+COUNTIF('1.2 Uu tien xet tuyen'!#REF!,C1)+COUNTIF('1.2 Uu tien xet tuyen'!#REF!,C1)+COUNTIF('1.2 Uu tien xet tuyen'!#REF!,C1)+COUNTIF($C$8:$C$65536,C1)&gt;1,NOT(ISBLANK(C1)))</formula>
    </cfRule>
    <cfRule type="expression" priority="2" dxfId="0" stopIfTrue="1">
      <formula>AND(COUNTIF($C$1:$C$7,C1)+COUNTIF('1.2 Uu tien xet tuyen'!#REF!,C1)+COUNTIF('1.2 Uu tien xet tuyen'!#REF!,C1)+COUNTIF('1.2 Uu tien xet tuyen'!#REF!,C1)+COUNTIF('1.2 Uu tien xet tuyen'!#REF!,C1)+COUNTIF('1.2 Uu tien xet tuyen'!#REF!,C1)+COUNTIF('1.2 Uu tien xet tuyen'!#REF!,C1)+COUNTIF('1.2 Uu tien xet tuyen'!#REF!,C1)+COUNTIF('1.2 Uu tien xet tuyen'!#REF!,C1)+COUNTIF($C$8:$C$65536,C1)&gt;1,NOT(ISBLANK(C1)))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64"/>
  <sheetViews>
    <sheetView zoomScale="90" zoomScaleNormal="90" zoomScalePageLayoutView="0" workbookViewId="0" topLeftCell="A1">
      <pane ySplit="5" topLeftCell="A35" activePane="bottomLeft" state="frozen"/>
      <selection pane="topLeft" activeCell="A1" sqref="A1"/>
      <selection pane="bottomLeft" activeCell="A41" sqref="A41:IV41"/>
    </sheetView>
  </sheetViews>
  <sheetFormatPr defaultColWidth="9.28125" defaultRowHeight="12.75"/>
  <cols>
    <col min="1" max="1" width="5.421875" style="22" customWidth="1"/>
    <col min="2" max="2" width="8.00390625" style="22" customWidth="1"/>
    <col min="3" max="3" width="37.7109375" style="22" customWidth="1"/>
    <col min="4" max="5" width="14.28125" style="28" customWidth="1"/>
    <col min="6" max="6" width="15.421875" style="28" customWidth="1"/>
    <col min="7" max="7" width="11.7109375" style="28" customWidth="1"/>
    <col min="8" max="8" width="38.421875" style="29" customWidth="1"/>
    <col min="9" max="9" width="8.28125" style="30" customWidth="1"/>
    <col min="10" max="10" width="24.7109375" style="28" customWidth="1"/>
    <col min="11" max="11" width="17.421875" style="22" customWidth="1"/>
    <col min="12" max="12" width="20.7109375" style="22" customWidth="1"/>
    <col min="13" max="13" width="15.421875" style="31" customWidth="1"/>
    <col min="14" max="16384" width="9.28125" style="22" customWidth="1"/>
  </cols>
  <sheetData>
    <row r="1" spans="1:13" ht="21">
      <c r="A1" s="334" t="s">
        <v>0</v>
      </c>
      <c r="B1" s="334"/>
      <c r="C1" s="334"/>
      <c r="D1" s="334"/>
      <c r="E1" s="334"/>
      <c r="F1" s="334"/>
      <c r="G1" s="334"/>
      <c r="H1" s="334"/>
      <c r="I1" s="334"/>
      <c r="J1" s="334"/>
      <c r="K1" s="334"/>
      <c r="L1" s="334"/>
      <c r="M1" s="334"/>
    </row>
    <row r="2" spans="1:13" ht="17.25">
      <c r="A2" s="335" t="s">
        <v>223</v>
      </c>
      <c r="B2" s="335"/>
      <c r="C2" s="335"/>
      <c r="D2" s="335"/>
      <c r="E2" s="335"/>
      <c r="F2" s="335"/>
      <c r="G2" s="335"/>
      <c r="H2" s="335"/>
      <c r="I2" s="335"/>
      <c r="J2" s="335"/>
      <c r="K2" s="335"/>
      <c r="L2" s="335"/>
      <c r="M2" s="335"/>
    </row>
    <row r="3" spans="1:13" s="23" customFormat="1" ht="13.5">
      <c r="A3" s="86" t="s">
        <v>321</v>
      </c>
      <c r="B3" s="17"/>
      <c r="C3" s="35"/>
      <c r="D3" s="34"/>
      <c r="E3" s="34"/>
      <c r="F3" s="34"/>
      <c r="G3" s="34"/>
      <c r="H3" s="35"/>
      <c r="I3" s="166"/>
      <c r="J3" s="167"/>
      <c r="K3" s="34"/>
      <c r="L3" s="34"/>
      <c r="M3" s="17"/>
    </row>
    <row r="4" spans="1:13" ht="39">
      <c r="A4" s="4" t="s">
        <v>1</v>
      </c>
      <c r="B4" s="4" t="s">
        <v>19</v>
      </c>
      <c r="C4" s="4" t="s">
        <v>25</v>
      </c>
      <c r="D4" s="4" t="s">
        <v>4</v>
      </c>
      <c r="E4" s="163" t="s">
        <v>137</v>
      </c>
      <c r="F4" s="163" t="s">
        <v>138</v>
      </c>
      <c r="G4" s="4" t="s">
        <v>18</v>
      </c>
      <c r="H4" s="4" t="s">
        <v>17</v>
      </c>
      <c r="I4" s="4" t="s">
        <v>16</v>
      </c>
      <c r="J4" s="4" t="s">
        <v>3</v>
      </c>
      <c r="K4" s="4" t="s">
        <v>2</v>
      </c>
      <c r="L4" s="4" t="s">
        <v>6</v>
      </c>
      <c r="M4" s="4" t="s">
        <v>7</v>
      </c>
    </row>
    <row r="5" spans="1:13" ht="13.5">
      <c r="A5" s="40" t="s">
        <v>5</v>
      </c>
      <c r="B5" s="40" t="s">
        <v>8</v>
      </c>
      <c r="C5" s="40" t="s">
        <v>9</v>
      </c>
      <c r="D5" s="5" t="s">
        <v>10</v>
      </c>
      <c r="E5" s="40" t="s">
        <v>11</v>
      </c>
      <c r="F5" s="40" t="s">
        <v>12</v>
      </c>
      <c r="G5" s="40" t="s">
        <v>13</v>
      </c>
      <c r="H5" s="40" t="s">
        <v>14</v>
      </c>
      <c r="I5" s="40" t="s">
        <v>15</v>
      </c>
      <c r="J5" s="40" t="s">
        <v>20</v>
      </c>
      <c r="K5" s="40" t="s">
        <v>21</v>
      </c>
      <c r="L5" s="40" t="s">
        <v>131</v>
      </c>
      <c r="M5" s="40" t="s">
        <v>139</v>
      </c>
    </row>
    <row r="6" spans="1:13" s="3" customFormat="1" ht="19.5" customHeight="1">
      <c r="A6" s="5" t="s">
        <v>51</v>
      </c>
      <c r="B6" s="5" t="s">
        <v>28</v>
      </c>
      <c r="C6" s="168" t="s">
        <v>52</v>
      </c>
      <c r="D6" s="5"/>
      <c r="E6" s="40"/>
      <c r="F6" s="40"/>
      <c r="G6" s="169">
        <f>SUM(G7:G37)</f>
        <v>1719</v>
      </c>
      <c r="H6" s="170"/>
      <c r="I6" s="5"/>
      <c r="J6" s="5"/>
      <c r="K6" s="5"/>
      <c r="L6" s="5"/>
      <c r="M6" s="171"/>
    </row>
    <row r="7" spans="1:13" s="3" customFormat="1" ht="54.75">
      <c r="A7" s="296">
        <v>1</v>
      </c>
      <c r="B7" s="296" t="s">
        <v>28</v>
      </c>
      <c r="C7" s="290" t="s">
        <v>275</v>
      </c>
      <c r="D7" s="291">
        <v>7140222</v>
      </c>
      <c r="E7" s="215">
        <v>100</v>
      </c>
      <c r="F7" s="215" t="s">
        <v>140</v>
      </c>
      <c r="G7" s="292">
        <f>VLOOKUP(D7,'7. Phân bổ'!$D$7:$L$37,3,FALSE)</f>
        <v>23</v>
      </c>
      <c r="H7" s="205" t="s">
        <v>320</v>
      </c>
      <c r="I7" s="293" t="s">
        <v>284</v>
      </c>
      <c r="J7" s="293" t="s">
        <v>80</v>
      </c>
      <c r="K7" s="294" t="s">
        <v>26</v>
      </c>
      <c r="L7" s="295" t="s">
        <v>261</v>
      </c>
      <c r="M7" s="27"/>
    </row>
    <row r="8" spans="1:13" s="11" customFormat="1" ht="54.75">
      <c r="A8" s="162">
        <v>2</v>
      </c>
      <c r="B8" s="38" t="s">
        <v>28</v>
      </c>
      <c r="C8" s="109" t="s">
        <v>53</v>
      </c>
      <c r="D8" s="66">
        <v>7140202</v>
      </c>
      <c r="E8" s="64">
        <v>100</v>
      </c>
      <c r="F8" s="64" t="s">
        <v>140</v>
      </c>
      <c r="G8" s="172">
        <f>VLOOKUP(D8,'7. Phân bổ'!$D$7:$L$37,3,FALSE)</f>
        <v>255</v>
      </c>
      <c r="H8" s="286" t="s">
        <v>187</v>
      </c>
      <c r="I8" s="287" t="s">
        <v>188</v>
      </c>
      <c r="J8" s="288"/>
      <c r="K8" s="171" t="s">
        <v>26</v>
      </c>
      <c r="L8" s="289" t="s">
        <v>54</v>
      </c>
      <c r="M8" s="289"/>
    </row>
    <row r="9" spans="1:13" s="11" customFormat="1" ht="54.75">
      <c r="A9" s="38">
        <v>3</v>
      </c>
      <c r="B9" s="38" t="s">
        <v>28</v>
      </c>
      <c r="C9" s="109" t="s">
        <v>33</v>
      </c>
      <c r="D9" s="66">
        <v>7140205</v>
      </c>
      <c r="E9" s="64">
        <v>100</v>
      </c>
      <c r="F9" s="64" t="s">
        <v>140</v>
      </c>
      <c r="G9" s="172">
        <f>VLOOKUP(D9,'7. Phân bổ'!$D$7:$L$37,3,FALSE)</f>
        <v>27</v>
      </c>
      <c r="H9" s="109" t="s">
        <v>189</v>
      </c>
      <c r="I9" s="164" t="s">
        <v>55</v>
      </c>
      <c r="J9" s="66" t="s">
        <v>56</v>
      </c>
      <c r="K9" s="27" t="s">
        <v>26</v>
      </c>
      <c r="L9" s="162" t="s">
        <v>54</v>
      </c>
      <c r="M9" s="162"/>
    </row>
    <row r="10" spans="1:13" s="11" customFormat="1" ht="33.75" customHeight="1">
      <c r="A10" s="263">
        <v>4</v>
      </c>
      <c r="B10" s="38" t="s">
        <v>28</v>
      </c>
      <c r="C10" s="109" t="s">
        <v>57</v>
      </c>
      <c r="D10" s="66">
        <v>7140209</v>
      </c>
      <c r="E10" s="64">
        <v>100</v>
      </c>
      <c r="F10" s="64" t="s">
        <v>140</v>
      </c>
      <c r="G10" s="172">
        <f>VLOOKUP(D10,'7. Phân bổ'!$D$7:$L$37,3,FALSE)</f>
        <v>76</v>
      </c>
      <c r="H10" s="109" t="s">
        <v>58</v>
      </c>
      <c r="I10" s="164" t="s">
        <v>59</v>
      </c>
      <c r="J10" s="66" t="s">
        <v>60</v>
      </c>
      <c r="K10" s="27" t="s">
        <v>26</v>
      </c>
      <c r="L10" s="162" t="s">
        <v>54</v>
      </c>
      <c r="M10" s="162"/>
    </row>
    <row r="11" spans="1:13" s="11" customFormat="1" ht="32.25" customHeight="1">
      <c r="A11" s="38">
        <v>5</v>
      </c>
      <c r="B11" s="38" t="s">
        <v>28</v>
      </c>
      <c r="C11" s="109" t="s">
        <v>45</v>
      </c>
      <c r="D11" s="66">
        <v>7140210</v>
      </c>
      <c r="E11" s="64">
        <v>100</v>
      </c>
      <c r="F11" s="64" t="s">
        <v>140</v>
      </c>
      <c r="G11" s="172">
        <f>VLOOKUP(D11,'7. Phân bổ'!$D$7:$L$37,3,FALSE)</f>
        <v>27</v>
      </c>
      <c r="H11" s="109" t="s">
        <v>58</v>
      </c>
      <c r="I11" s="164" t="s">
        <v>59</v>
      </c>
      <c r="J11" s="66" t="s">
        <v>60</v>
      </c>
      <c r="K11" s="27" t="s">
        <v>26</v>
      </c>
      <c r="L11" s="162" t="s">
        <v>54</v>
      </c>
      <c r="M11" s="162"/>
    </row>
    <row r="12" spans="1:13" s="3" customFormat="1" ht="44.25" customHeight="1">
      <c r="A12" s="263">
        <v>6</v>
      </c>
      <c r="B12" s="38" t="s">
        <v>28</v>
      </c>
      <c r="C12" s="109" t="s">
        <v>61</v>
      </c>
      <c r="D12" s="66">
        <v>7140211</v>
      </c>
      <c r="E12" s="64">
        <v>100</v>
      </c>
      <c r="F12" s="64" t="s">
        <v>140</v>
      </c>
      <c r="G12" s="172">
        <f>VLOOKUP(D12,'7. Phân bổ'!$D$7:$L$37,3,FALSE)</f>
        <v>27</v>
      </c>
      <c r="H12" s="109" t="s">
        <v>62</v>
      </c>
      <c r="I12" s="164" t="s">
        <v>63</v>
      </c>
      <c r="J12" s="66" t="s">
        <v>64</v>
      </c>
      <c r="K12" s="27" t="s">
        <v>26</v>
      </c>
      <c r="L12" s="162" t="s">
        <v>54</v>
      </c>
      <c r="M12" s="162"/>
    </row>
    <row r="13" spans="1:13" s="11" customFormat="1" ht="44.25" customHeight="1">
      <c r="A13" s="38">
        <v>7</v>
      </c>
      <c r="B13" s="38" t="s">
        <v>28</v>
      </c>
      <c r="C13" s="217" t="s">
        <v>246</v>
      </c>
      <c r="D13" s="66">
        <v>7140212</v>
      </c>
      <c r="E13" s="64">
        <v>100</v>
      </c>
      <c r="F13" s="64" t="s">
        <v>140</v>
      </c>
      <c r="G13" s="172">
        <f>VLOOKUP(D13,'7. Phân bổ'!$D$7:$L$37,3,FALSE)</f>
        <v>27</v>
      </c>
      <c r="H13" s="109" t="s">
        <v>65</v>
      </c>
      <c r="I13" s="164" t="s">
        <v>66</v>
      </c>
      <c r="J13" s="66" t="s">
        <v>67</v>
      </c>
      <c r="K13" s="27" t="s">
        <v>26</v>
      </c>
      <c r="L13" s="162" t="s">
        <v>54</v>
      </c>
      <c r="M13" s="162"/>
    </row>
    <row r="14" spans="1:13" s="11" customFormat="1" ht="41.25">
      <c r="A14" s="263">
        <v>8</v>
      </c>
      <c r="B14" s="38" t="s">
        <v>28</v>
      </c>
      <c r="C14" s="109" t="s">
        <v>37</v>
      </c>
      <c r="D14" s="66">
        <v>7140213</v>
      </c>
      <c r="E14" s="64">
        <v>100</v>
      </c>
      <c r="F14" s="64" t="s">
        <v>140</v>
      </c>
      <c r="G14" s="172">
        <f>VLOOKUP(D14,'7. Phân bổ'!$D$7:$L$37,3,FALSE)</f>
        <v>27</v>
      </c>
      <c r="H14" s="109" t="s">
        <v>190</v>
      </c>
      <c r="I14" s="164" t="s">
        <v>191</v>
      </c>
      <c r="J14" s="66" t="s">
        <v>68</v>
      </c>
      <c r="K14" s="27" t="s">
        <v>26</v>
      </c>
      <c r="L14" s="162" t="s">
        <v>54</v>
      </c>
      <c r="M14" s="162"/>
    </row>
    <row r="15" spans="1:13" s="11" customFormat="1" ht="51.75" customHeight="1">
      <c r="A15" s="38">
        <v>9</v>
      </c>
      <c r="B15" s="38" t="s">
        <v>28</v>
      </c>
      <c r="C15" s="109" t="s">
        <v>44</v>
      </c>
      <c r="D15" s="66">
        <v>7140217</v>
      </c>
      <c r="E15" s="64">
        <v>100</v>
      </c>
      <c r="F15" s="64" t="s">
        <v>140</v>
      </c>
      <c r="G15" s="172">
        <f>VLOOKUP(D15,'7. Phân bổ'!$D$7:$L$37,3,FALSE)</f>
        <v>76</v>
      </c>
      <c r="H15" s="109" t="s">
        <v>192</v>
      </c>
      <c r="I15" s="164" t="s">
        <v>69</v>
      </c>
      <c r="J15" s="66" t="s">
        <v>70</v>
      </c>
      <c r="K15" s="27" t="s">
        <v>26</v>
      </c>
      <c r="L15" s="162" t="s">
        <v>54</v>
      </c>
      <c r="M15" s="162"/>
    </row>
    <row r="16" spans="1:13" s="3" customFormat="1" ht="31.5" customHeight="1">
      <c r="A16" s="263">
        <v>10</v>
      </c>
      <c r="B16" s="38" t="s">
        <v>28</v>
      </c>
      <c r="C16" s="109" t="s">
        <v>71</v>
      </c>
      <c r="D16" s="66">
        <v>7140218</v>
      </c>
      <c r="E16" s="64">
        <v>100</v>
      </c>
      <c r="F16" s="64" t="s">
        <v>140</v>
      </c>
      <c r="G16" s="172">
        <f>VLOOKUP(D16,'7. Phân bổ'!$D$7:$L$37,3,FALSE)</f>
        <v>27</v>
      </c>
      <c r="H16" s="109" t="s">
        <v>193</v>
      </c>
      <c r="I16" s="164" t="s">
        <v>72</v>
      </c>
      <c r="J16" s="66" t="s">
        <v>73</v>
      </c>
      <c r="K16" s="27" t="s">
        <v>26</v>
      </c>
      <c r="L16" s="162" t="s">
        <v>54</v>
      </c>
      <c r="M16" s="162"/>
    </row>
    <row r="17" spans="1:13" s="3" customFormat="1" ht="32.25" customHeight="1">
      <c r="A17" s="38">
        <v>11</v>
      </c>
      <c r="B17" s="38" t="s">
        <v>28</v>
      </c>
      <c r="C17" s="109" t="s">
        <v>74</v>
      </c>
      <c r="D17" s="66">
        <v>7140219</v>
      </c>
      <c r="E17" s="64">
        <v>100</v>
      </c>
      <c r="F17" s="64" t="s">
        <v>140</v>
      </c>
      <c r="G17" s="172">
        <f>VLOOKUP(D17,'7. Phân bổ'!$D$7:$L$37,3,FALSE)</f>
        <v>38</v>
      </c>
      <c r="H17" s="109" t="s">
        <v>75</v>
      </c>
      <c r="I17" s="164" t="s">
        <v>76</v>
      </c>
      <c r="J17" s="66" t="s">
        <v>77</v>
      </c>
      <c r="K17" s="27" t="s">
        <v>26</v>
      </c>
      <c r="L17" s="162" t="s">
        <v>54</v>
      </c>
      <c r="M17" s="162"/>
    </row>
    <row r="18" spans="1:13" s="3" customFormat="1" ht="54.75">
      <c r="A18" s="263">
        <v>12</v>
      </c>
      <c r="B18" s="38" t="s">
        <v>28</v>
      </c>
      <c r="C18" s="109" t="s">
        <v>78</v>
      </c>
      <c r="D18" s="66">
        <v>7140201</v>
      </c>
      <c r="E18" s="64">
        <v>100</v>
      </c>
      <c r="F18" s="64" t="s">
        <v>140</v>
      </c>
      <c r="G18" s="172">
        <f>VLOOKUP(D18,'7. Phân bổ'!$D$7:$L$37,3,FALSE)</f>
        <v>132</v>
      </c>
      <c r="H18" s="109" t="s">
        <v>194</v>
      </c>
      <c r="I18" s="164" t="s">
        <v>79</v>
      </c>
      <c r="J18" s="66" t="s">
        <v>80</v>
      </c>
      <c r="K18" s="27" t="s">
        <v>26</v>
      </c>
      <c r="L18" s="173" t="s">
        <v>261</v>
      </c>
      <c r="M18" s="162"/>
    </row>
    <row r="19" spans="1:13" s="3" customFormat="1" ht="52.5">
      <c r="A19" s="38">
        <v>13</v>
      </c>
      <c r="B19" s="38" t="s">
        <v>28</v>
      </c>
      <c r="C19" s="109" t="s">
        <v>81</v>
      </c>
      <c r="D19" s="66">
        <v>7140221</v>
      </c>
      <c r="E19" s="64">
        <v>100</v>
      </c>
      <c r="F19" s="64" t="s">
        <v>140</v>
      </c>
      <c r="G19" s="172">
        <f>VLOOKUP(D19,'7. Phân bổ'!$D$7:$L$37,3,FALSE)</f>
        <v>44</v>
      </c>
      <c r="H19" s="140" t="s">
        <v>317</v>
      </c>
      <c r="I19" s="164" t="s">
        <v>195</v>
      </c>
      <c r="J19" s="66" t="s">
        <v>80</v>
      </c>
      <c r="K19" s="27" t="s">
        <v>26</v>
      </c>
      <c r="L19" s="173" t="s">
        <v>261</v>
      </c>
      <c r="M19" s="162"/>
    </row>
    <row r="20" spans="1:13" s="3" customFormat="1" ht="60.75" customHeight="1">
      <c r="A20" s="263">
        <v>14</v>
      </c>
      <c r="B20" s="38" t="s">
        <v>28</v>
      </c>
      <c r="C20" s="109" t="s">
        <v>50</v>
      </c>
      <c r="D20" s="66">
        <v>7140247</v>
      </c>
      <c r="E20" s="64">
        <v>100</v>
      </c>
      <c r="F20" s="64" t="s">
        <v>140</v>
      </c>
      <c r="G20" s="172">
        <f>VLOOKUP(D20,'7. Phân bổ'!$D$7:$L$37,3,FALSE)</f>
        <v>76</v>
      </c>
      <c r="H20" s="109" t="s">
        <v>82</v>
      </c>
      <c r="I20" s="164" t="s">
        <v>83</v>
      </c>
      <c r="J20" s="66" t="s">
        <v>60</v>
      </c>
      <c r="K20" s="27" t="s">
        <v>26</v>
      </c>
      <c r="L20" s="162" t="s">
        <v>54</v>
      </c>
      <c r="M20" s="162"/>
    </row>
    <row r="21" spans="1:13" s="3" customFormat="1" ht="59.25" customHeight="1">
      <c r="A21" s="38">
        <v>15</v>
      </c>
      <c r="B21" s="38" t="s">
        <v>28</v>
      </c>
      <c r="C21" s="109" t="s">
        <v>84</v>
      </c>
      <c r="D21" s="66">
        <v>7140249</v>
      </c>
      <c r="E21" s="64">
        <v>100</v>
      </c>
      <c r="F21" s="64" t="s">
        <v>140</v>
      </c>
      <c r="G21" s="172">
        <f>VLOOKUP(D21,'7. Phân bổ'!$D$7:$L$37,3,FALSE)</f>
        <v>76</v>
      </c>
      <c r="H21" s="109" t="s">
        <v>196</v>
      </c>
      <c r="I21" s="164" t="s">
        <v>85</v>
      </c>
      <c r="J21" s="66" t="s">
        <v>70</v>
      </c>
      <c r="K21" s="27" t="s">
        <v>26</v>
      </c>
      <c r="L21" s="162" t="s">
        <v>54</v>
      </c>
      <c r="M21" s="162"/>
    </row>
    <row r="22" spans="1:13" s="3" customFormat="1" ht="58.5" customHeight="1">
      <c r="A22" s="263">
        <v>16</v>
      </c>
      <c r="B22" s="38" t="s">
        <v>28</v>
      </c>
      <c r="C22" s="109" t="s">
        <v>34</v>
      </c>
      <c r="D22" s="66">
        <v>7140204</v>
      </c>
      <c r="E22" s="64">
        <v>100</v>
      </c>
      <c r="F22" s="64" t="s">
        <v>140</v>
      </c>
      <c r="G22" s="172">
        <f>VLOOKUP(D22,'7. Phân bổ'!$D$7:$L$37,3,FALSE)</f>
        <v>38</v>
      </c>
      <c r="H22" s="109" t="s">
        <v>197</v>
      </c>
      <c r="I22" s="164" t="s">
        <v>55</v>
      </c>
      <c r="J22" s="66" t="s">
        <v>70</v>
      </c>
      <c r="K22" s="27" t="s">
        <v>26</v>
      </c>
      <c r="L22" s="162" t="s">
        <v>54</v>
      </c>
      <c r="M22" s="162"/>
    </row>
    <row r="23" spans="1:13" s="3" customFormat="1" ht="58.5" customHeight="1">
      <c r="A23" s="38">
        <v>17</v>
      </c>
      <c r="B23" s="38" t="s">
        <v>28</v>
      </c>
      <c r="C23" s="109" t="s">
        <v>176</v>
      </c>
      <c r="D23" s="66">
        <v>7140250</v>
      </c>
      <c r="E23" s="64">
        <v>100</v>
      </c>
      <c r="F23" s="64" t="s">
        <v>140</v>
      </c>
      <c r="G23" s="172">
        <f>VLOOKUP(D23,'7. Phân bổ'!$D$7:$L$37,3,FALSE)</f>
        <v>62</v>
      </c>
      <c r="H23" s="109" t="s">
        <v>187</v>
      </c>
      <c r="I23" s="164" t="s">
        <v>188</v>
      </c>
      <c r="J23" s="66"/>
      <c r="K23" s="27" t="s">
        <v>26</v>
      </c>
      <c r="L23" s="162" t="s">
        <v>54</v>
      </c>
      <c r="M23" s="162"/>
    </row>
    <row r="24" spans="1:13" s="3" customFormat="1" ht="110.25">
      <c r="A24" s="263">
        <v>18</v>
      </c>
      <c r="B24" s="38" t="s">
        <v>28</v>
      </c>
      <c r="C24" s="109" t="s">
        <v>30</v>
      </c>
      <c r="D24" s="66">
        <v>7140206</v>
      </c>
      <c r="E24" s="64">
        <v>100</v>
      </c>
      <c r="F24" s="64" t="s">
        <v>140</v>
      </c>
      <c r="G24" s="172">
        <f>VLOOKUP(D24,'7. Phân bổ'!$D$7:$L$37,3,FALSE)</f>
        <v>36</v>
      </c>
      <c r="H24" s="109" t="s">
        <v>318</v>
      </c>
      <c r="I24" s="164" t="s">
        <v>86</v>
      </c>
      <c r="J24" s="66" t="s">
        <v>87</v>
      </c>
      <c r="K24" s="27" t="s">
        <v>26</v>
      </c>
      <c r="L24" s="173" t="s">
        <v>260</v>
      </c>
      <c r="M24" s="162"/>
    </row>
    <row r="25" spans="1:13" s="3" customFormat="1" ht="54.75">
      <c r="A25" s="38">
        <v>19</v>
      </c>
      <c r="B25" s="38" t="s">
        <v>28</v>
      </c>
      <c r="C25" s="109" t="s">
        <v>88</v>
      </c>
      <c r="D25" s="66">
        <v>7420201</v>
      </c>
      <c r="E25" s="64">
        <v>100</v>
      </c>
      <c r="F25" s="64" t="s">
        <v>140</v>
      </c>
      <c r="G25" s="172">
        <f>VLOOKUP(D25,'7. Phân bổ'!$D$7:$L$37,3,FALSE)</f>
        <v>31</v>
      </c>
      <c r="H25" s="109" t="s">
        <v>312</v>
      </c>
      <c r="I25" s="164" t="s">
        <v>272</v>
      </c>
      <c r="J25" s="66" t="s">
        <v>60</v>
      </c>
      <c r="K25" s="27" t="s">
        <v>26</v>
      </c>
      <c r="L25" s="174" t="s">
        <v>89</v>
      </c>
      <c r="M25" s="162"/>
    </row>
    <row r="26" spans="1:13" s="3" customFormat="1" ht="41.25">
      <c r="A26" s="263">
        <v>20</v>
      </c>
      <c r="B26" s="38" t="s">
        <v>28</v>
      </c>
      <c r="C26" s="109" t="s">
        <v>90</v>
      </c>
      <c r="D26" s="66">
        <v>7440112</v>
      </c>
      <c r="E26" s="64">
        <v>100</v>
      </c>
      <c r="F26" s="64" t="s">
        <v>140</v>
      </c>
      <c r="G26" s="172">
        <f>VLOOKUP(D26,'7. Phân bổ'!$D$7:$L$37,3,FALSE)</f>
        <v>29</v>
      </c>
      <c r="H26" s="109" t="s">
        <v>91</v>
      </c>
      <c r="I26" s="164" t="s">
        <v>66</v>
      </c>
      <c r="J26" s="66" t="s">
        <v>67</v>
      </c>
      <c r="K26" s="27" t="s">
        <v>26</v>
      </c>
      <c r="L26" s="174" t="s">
        <v>89</v>
      </c>
      <c r="M26" s="162"/>
    </row>
    <row r="27" spans="1:13" s="3" customFormat="1" ht="31.5" customHeight="1">
      <c r="A27" s="38">
        <v>21</v>
      </c>
      <c r="B27" s="38" t="s">
        <v>28</v>
      </c>
      <c r="C27" s="165" t="s">
        <v>41</v>
      </c>
      <c r="D27" s="66">
        <v>7480201</v>
      </c>
      <c r="E27" s="64">
        <v>100</v>
      </c>
      <c r="F27" s="64" t="s">
        <v>140</v>
      </c>
      <c r="G27" s="172">
        <f>VLOOKUP(D27,'7. Phân bổ'!$D$7:$L$37,3,FALSE)</f>
        <v>111</v>
      </c>
      <c r="H27" s="109" t="s">
        <v>93</v>
      </c>
      <c r="I27" s="164" t="s">
        <v>59</v>
      </c>
      <c r="J27" s="66" t="s">
        <v>60</v>
      </c>
      <c r="K27" s="27" t="s">
        <v>26</v>
      </c>
      <c r="L27" s="174" t="s">
        <v>89</v>
      </c>
      <c r="M27" s="162"/>
    </row>
    <row r="28" spans="1:13" s="3" customFormat="1" ht="58.5" customHeight="1">
      <c r="A28" s="263">
        <v>22</v>
      </c>
      <c r="B28" s="38" t="s">
        <v>28</v>
      </c>
      <c r="C28" s="109" t="s">
        <v>43</v>
      </c>
      <c r="D28" s="66">
        <v>7229030</v>
      </c>
      <c r="E28" s="64">
        <v>100</v>
      </c>
      <c r="F28" s="64" t="s">
        <v>140</v>
      </c>
      <c r="G28" s="172">
        <f>VLOOKUP(D28,'7. Phân bổ'!$D$7:$L$37,3,FALSE)</f>
        <v>52</v>
      </c>
      <c r="H28" s="109" t="s">
        <v>94</v>
      </c>
      <c r="I28" s="164" t="s">
        <v>95</v>
      </c>
      <c r="J28" s="66" t="s">
        <v>70</v>
      </c>
      <c r="K28" s="27" t="s">
        <v>26</v>
      </c>
      <c r="L28" s="174" t="s">
        <v>89</v>
      </c>
      <c r="M28" s="162"/>
    </row>
    <row r="29" spans="1:13" s="3" customFormat="1" ht="45" customHeight="1">
      <c r="A29" s="38">
        <v>23</v>
      </c>
      <c r="B29" s="38" t="s">
        <v>28</v>
      </c>
      <c r="C29" s="109" t="s">
        <v>96</v>
      </c>
      <c r="D29" s="66">
        <v>7229010</v>
      </c>
      <c r="E29" s="64">
        <v>100</v>
      </c>
      <c r="F29" s="64" t="s">
        <v>140</v>
      </c>
      <c r="G29" s="172">
        <f>VLOOKUP(D29,'7. Phân bổ'!$D$7:$L$37,3,FALSE)</f>
        <v>36</v>
      </c>
      <c r="H29" s="109" t="s">
        <v>97</v>
      </c>
      <c r="I29" s="164" t="s">
        <v>98</v>
      </c>
      <c r="J29" s="66" t="s">
        <v>73</v>
      </c>
      <c r="K29" s="27" t="s">
        <v>26</v>
      </c>
      <c r="L29" s="174" t="s">
        <v>89</v>
      </c>
      <c r="M29" s="162"/>
    </row>
    <row r="30" spans="1:13" s="3" customFormat="1" ht="31.5" customHeight="1">
      <c r="A30" s="263">
        <v>24</v>
      </c>
      <c r="B30" s="38" t="s">
        <v>28</v>
      </c>
      <c r="C30" s="109" t="s">
        <v>99</v>
      </c>
      <c r="D30" s="66">
        <v>7310501</v>
      </c>
      <c r="E30" s="64">
        <v>100</v>
      </c>
      <c r="F30" s="64" t="s">
        <v>140</v>
      </c>
      <c r="G30" s="172">
        <f>VLOOKUP(D30,'7. Phân bổ'!$D$7:$L$37,3,FALSE)</f>
        <v>41</v>
      </c>
      <c r="H30" s="109" t="s">
        <v>100</v>
      </c>
      <c r="I30" s="164" t="s">
        <v>101</v>
      </c>
      <c r="J30" s="66" t="s">
        <v>77</v>
      </c>
      <c r="K30" s="27" t="s">
        <v>26</v>
      </c>
      <c r="L30" s="174" t="s">
        <v>89</v>
      </c>
      <c r="M30" s="162"/>
    </row>
    <row r="31" spans="1:13" s="3" customFormat="1" ht="45" customHeight="1">
      <c r="A31" s="38">
        <v>25</v>
      </c>
      <c r="B31" s="38" t="s">
        <v>28</v>
      </c>
      <c r="C31" s="109" t="s">
        <v>102</v>
      </c>
      <c r="D31" s="66">
        <v>7310630</v>
      </c>
      <c r="E31" s="64">
        <v>100</v>
      </c>
      <c r="F31" s="64" t="s">
        <v>140</v>
      </c>
      <c r="G31" s="172">
        <f>VLOOKUP(D31,'7. Phân bổ'!$D$7:$L$37,3,FALSE)</f>
        <v>70</v>
      </c>
      <c r="H31" s="109" t="s">
        <v>103</v>
      </c>
      <c r="I31" s="164" t="s">
        <v>104</v>
      </c>
      <c r="J31" s="66" t="s">
        <v>70</v>
      </c>
      <c r="K31" s="27" t="s">
        <v>26</v>
      </c>
      <c r="L31" s="174" t="s">
        <v>89</v>
      </c>
      <c r="M31" s="162"/>
    </row>
    <row r="32" spans="1:13" s="3" customFormat="1" ht="60.75" customHeight="1">
      <c r="A32" s="263">
        <v>26</v>
      </c>
      <c r="B32" s="38" t="s">
        <v>28</v>
      </c>
      <c r="C32" s="109" t="s">
        <v>247</v>
      </c>
      <c r="D32" s="66">
        <v>7229040</v>
      </c>
      <c r="E32" s="64">
        <v>100</v>
      </c>
      <c r="F32" s="64" t="s">
        <v>140</v>
      </c>
      <c r="G32" s="172">
        <f>VLOOKUP(D32,'7. Phân bổ'!$D$7:$L$37,3,FALSE)</f>
        <v>36</v>
      </c>
      <c r="H32" s="109" t="s">
        <v>94</v>
      </c>
      <c r="I32" s="164" t="s">
        <v>95</v>
      </c>
      <c r="J32" s="66" t="s">
        <v>70</v>
      </c>
      <c r="K32" s="27" t="s">
        <v>26</v>
      </c>
      <c r="L32" s="174" t="s">
        <v>89</v>
      </c>
      <c r="M32" s="162"/>
    </row>
    <row r="33" spans="1:13" s="3" customFormat="1" ht="54.75">
      <c r="A33" s="38">
        <v>27</v>
      </c>
      <c r="B33" s="38" t="s">
        <v>28</v>
      </c>
      <c r="C33" s="109" t="s">
        <v>47</v>
      </c>
      <c r="D33" s="66">
        <v>7310401</v>
      </c>
      <c r="E33" s="64">
        <v>100</v>
      </c>
      <c r="F33" s="64" t="s">
        <v>140</v>
      </c>
      <c r="G33" s="172">
        <f>VLOOKUP(D33,'7. Phân bổ'!$D$7:$L$37,3,FALSE)</f>
        <v>70</v>
      </c>
      <c r="H33" s="109" t="s">
        <v>198</v>
      </c>
      <c r="I33" s="164" t="s">
        <v>199</v>
      </c>
      <c r="J33" s="66"/>
      <c r="K33" s="27" t="s">
        <v>26</v>
      </c>
      <c r="L33" s="174" t="s">
        <v>89</v>
      </c>
      <c r="M33" s="162"/>
    </row>
    <row r="34" spans="1:13" s="3" customFormat="1" ht="54.75">
      <c r="A34" s="263">
        <v>28</v>
      </c>
      <c r="B34" s="38" t="s">
        <v>28</v>
      </c>
      <c r="C34" s="109" t="s">
        <v>49</v>
      </c>
      <c r="D34" s="66">
        <v>7760101</v>
      </c>
      <c r="E34" s="64">
        <v>100</v>
      </c>
      <c r="F34" s="64" t="s">
        <v>140</v>
      </c>
      <c r="G34" s="172">
        <f>VLOOKUP(D34,'7. Phân bổ'!$D$7:$L$37,3,FALSE)</f>
        <v>37</v>
      </c>
      <c r="H34" s="109" t="s">
        <v>200</v>
      </c>
      <c r="I34" s="164" t="s">
        <v>201</v>
      </c>
      <c r="J34" s="66" t="s">
        <v>70</v>
      </c>
      <c r="K34" s="27" t="s">
        <v>26</v>
      </c>
      <c r="L34" s="174" t="s">
        <v>89</v>
      </c>
      <c r="M34" s="162"/>
    </row>
    <row r="35" spans="1:13" s="3" customFormat="1" ht="59.25" customHeight="1">
      <c r="A35" s="38">
        <v>29</v>
      </c>
      <c r="B35" s="38" t="s">
        <v>28</v>
      </c>
      <c r="C35" s="109" t="s">
        <v>106</v>
      </c>
      <c r="D35" s="66">
        <v>7320101</v>
      </c>
      <c r="E35" s="64">
        <v>100</v>
      </c>
      <c r="F35" s="64" t="s">
        <v>140</v>
      </c>
      <c r="G35" s="172">
        <f>VLOOKUP(D35,'7. Phân bổ'!$D$7:$L$37,3,FALSE)</f>
        <v>66</v>
      </c>
      <c r="H35" s="109" t="s">
        <v>313</v>
      </c>
      <c r="I35" s="164" t="s">
        <v>314</v>
      </c>
      <c r="J35" s="66" t="s">
        <v>70</v>
      </c>
      <c r="K35" s="27" t="s">
        <v>26</v>
      </c>
      <c r="L35" s="174" t="s">
        <v>89</v>
      </c>
      <c r="M35" s="162"/>
    </row>
    <row r="36" spans="1:13" s="3" customFormat="1" ht="54.75">
      <c r="A36" s="263">
        <v>30</v>
      </c>
      <c r="B36" s="38" t="s">
        <v>28</v>
      </c>
      <c r="C36" s="175" t="s">
        <v>107</v>
      </c>
      <c r="D36" s="68">
        <v>7850101</v>
      </c>
      <c r="E36" s="64">
        <v>100</v>
      </c>
      <c r="F36" s="64" t="s">
        <v>140</v>
      </c>
      <c r="G36" s="172">
        <f>VLOOKUP(D36,'7. Phân bổ'!$D$7:$L$37,3,FALSE)</f>
        <v>23</v>
      </c>
      <c r="H36" s="41" t="s">
        <v>273</v>
      </c>
      <c r="I36" s="162" t="s">
        <v>274</v>
      </c>
      <c r="J36" s="162" t="s">
        <v>60</v>
      </c>
      <c r="K36" s="27" t="s">
        <v>26</v>
      </c>
      <c r="L36" s="174" t="s">
        <v>89</v>
      </c>
      <c r="M36" s="162"/>
    </row>
    <row r="37" spans="1:13" s="58" customFormat="1" ht="41.25">
      <c r="A37" s="38">
        <v>31</v>
      </c>
      <c r="B37" s="176" t="s">
        <v>28</v>
      </c>
      <c r="C37" s="177" t="s">
        <v>130</v>
      </c>
      <c r="D37" s="178">
        <v>7520401</v>
      </c>
      <c r="E37" s="64">
        <v>100</v>
      </c>
      <c r="F37" s="64" t="s">
        <v>140</v>
      </c>
      <c r="G37" s="172">
        <f>VLOOKUP(D37,'7. Phân bổ'!$D$7:$L$37,3,FALSE)</f>
        <v>23</v>
      </c>
      <c r="H37" s="101" t="s">
        <v>62</v>
      </c>
      <c r="I37" s="95" t="s">
        <v>63</v>
      </c>
      <c r="J37" s="95" t="s">
        <v>64</v>
      </c>
      <c r="K37" s="97" t="s">
        <v>26</v>
      </c>
      <c r="L37" s="179" t="s">
        <v>89</v>
      </c>
      <c r="M37" s="180"/>
    </row>
    <row r="38" spans="1:12" s="11" customFormat="1" ht="14.25">
      <c r="A38" s="181" t="s">
        <v>202</v>
      </c>
      <c r="C38" s="12"/>
      <c r="D38" s="12"/>
      <c r="E38" s="12"/>
      <c r="F38" s="12"/>
      <c r="H38" s="182"/>
      <c r="I38" s="183"/>
      <c r="J38" s="12"/>
      <c r="L38" s="184"/>
    </row>
    <row r="39" spans="1:13" s="3" customFormat="1" ht="15" customHeight="1">
      <c r="A39" s="336" t="s">
        <v>108</v>
      </c>
      <c r="B39" s="336"/>
      <c r="C39" s="336"/>
      <c r="D39" s="336"/>
      <c r="E39" s="336"/>
      <c r="F39" s="336"/>
      <c r="G39" s="336"/>
      <c r="H39" s="336"/>
      <c r="I39" s="336"/>
      <c r="J39" s="336"/>
      <c r="K39" s="336"/>
      <c r="L39" s="336"/>
      <c r="M39" s="336"/>
    </row>
    <row r="40" spans="1:13" s="3" customFormat="1" ht="15" customHeight="1">
      <c r="A40" s="337" t="s">
        <v>109</v>
      </c>
      <c r="B40" s="337"/>
      <c r="C40" s="337"/>
      <c r="D40" s="337"/>
      <c r="E40" s="337"/>
      <c r="F40" s="337"/>
      <c r="G40" s="337"/>
      <c r="H40" s="337"/>
      <c r="I40" s="337"/>
      <c r="J40" s="337"/>
      <c r="K40" s="337"/>
      <c r="L40" s="337"/>
      <c r="M40" s="337"/>
    </row>
    <row r="41" spans="1:13" s="1" customFormat="1" ht="15" customHeight="1">
      <c r="A41" s="339" t="s">
        <v>309</v>
      </c>
      <c r="B41" s="339"/>
      <c r="C41" s="339"/>
      <c r="D41" s="339"/>
      <c r="E41" s="339"/>
      <c r="F41" s="339"/>
      <c r="G41" s="339"/>
      <c r="H41" s="339"/>
      <c r="I41" s="339"/>
      <c r="J41" s="339"/>
      <c r="K41" s="339"/>
      <c r="L41" s="339"/>
      <c r="M41" s="339"/>
    </row>
    <row r="42" spans="1:13" s="3" customFormat="1" ht="81.75" customHeight="1">
      <c r="A42" s="338" t="s">
        <v>174</v>
      </c>
      <c r="B42" s="338"/>
      <c r="C42" s="338"/>
      <c r="D42" s="338"/>
      <c r="E42" s="338"/>
      <c r="F42" s="338"/>
      <c r="G42" s="338"/>
      <c r="H42" s="338"/>
      <c r="I42" s="338"/>
      <c r="J42" s="338"/>
      <c r="K42" s="338"/>
      <c r="L42" s="338"/>
      <c r="M42" s="338"/>
    </row>
    <row r="43" spans="3:13" s="3" customFormat="1" ht="13.5">
      <c r="C43" s="17"/>
      <c r="D43" s="6"/>
      <c r="E43" s="6"/>
      <c r="F43" s="6"/>
      <c r="G43" s="6"/>
      <c r="H43" s="54"/>
      <c r="I43" s="52"/>
      <c r="J43" s="6"/>
      <c r="M43" s="53"/>
    </row>
    <row r="44" spans="4:13" s="3" customFormat="1" ht="13.5">
      <c r="D44" s="6"/>
      <c r="E44" s="6"/>
      <c r="F44" s="6"/>
      <c r="G44" s="6"/>
      <c r="H44" s="54"/>
      <c r="I44" s="52"/>
      <c r="J44" s="6"/>
      <c r="M44" s="53"/>
    </row>
    <row r="45" spans="4:13" s="3" customFormat="1" ht="13.5">
      <c r="D45" s="6"/>
      <c r="E45" s="6"/>
      <c r="F45" s="6"/>
      <c r="G45" s="6"/>
      <c r="H45" s="54"/>
      <c r="I45" s="52"/>
      <c r="J45" s="6"/>
      <c r="M45" s="53"/>
    </row>
    <row r="46" spans="4:13" s="3" customFormat="1" ht="13.5">
      <c r="D46" s="6"/>
      <c r="E46" s="6"/>
      <c r="F46" s="6"/>
      <c r="G46" s="6"/>
      <c r="H46" s="54"/>
      <c r="I46" s="52"/>
      <c r="J46" s="6"/>
      <c r="M46" s="53"/>
    </row>
    <row r="47" spans="4:13" s="3" customFormat="1" ht="13.5">
      <c r="D47" s="6"/>
      <c r="E47" s="6"/>
      <c r="F47" s="6"/>
      <c r="G47" s="6"/>
      <c r="H47" s="54"/>
      <c r="I47" s="52"/>
      <c r="J47" s="6"/>
      <c r="M47" s="53"/>
    </row>
    <row r="48" spans="4:13" s="3" customFormat="1" ht="13.5">
      <c r="D48" s="6"/>
      <c r="E48" s="6"/>
      <c r="F48" s="6"/>
      <c r="G48" s="6"/>
      <c r="H48" s="54"/>
      <c r="I48" s="52"/>
      <c r="J48" s="6"/>
      <c r="M48" s="53"/>
    </row>
    <row r="49" spans="4:13" s="3" customFormat="1" ht="13.5">
      <c r="D49" s="6"/>
      <c r="E49" s="6"/>
      <c r="F49" s="6"/>
      <c r="G49" s="6"/>
      <c r="H49" s="54"/>
      <c r="I49" s="52"/>
      <c r="J49" s="6"/>
      <c r="M49" s="53"/>
    </row>
    <row r="64" ht="13.5">
      <c r="H64" s="32"/>
    </row>
  </sheetData>
  <sheetProtection/>
  <autoFilter ref="C1:C64"/>
  <mergeCells count="6">
    <mergeCell ref="A1:M1"/>
    <mergeCell ref="A2:M2"/>
    <mergeCell ref="A39:M39"/>
    <mergeCell ref="A40:M40"/>
    <mergeCell ref="A42:M42"/>
    <mergeCell ref="A41:M41"/>
  </mergeCells>
  <printOptions/>
  <pageMargins left="0.1968503937007874" right="0.1968503937007874" top="0.1968503937007874" bottom="0.46" header="0" footer="0.2"/>
  <pageSetup fitToHeight="14" fitToWidth="1" horizontalDpi="600" verticalDpi="600" orientation="landscape" paperSize="9" scale="63"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32">
      <selection activeCell="A41" sqref="A41:IV41"/>
    </sheetView>
  </sheetViews>
  <sheetFormatPr defaultColWidth="8.7109375" defaultRowHeight="12.75"/>
  <cols>
    <col min="1" max="1" width="5.00390625" style="0" customWidth="1"/>
    <col min="2" max="2" width="6.421875" style="0" bestFit="1" customWidth="1"/>
    <col min="3" max="3" width="17.140625" style="0" customWidth="1"/>
    <col min="4" max="5" width="8.7109375" style="0" customWidth="1"/>
    <col min="6" max="6" width="18.28125" style="0" customWidth="1"/>
    <col min="7" max="7" width="9.140625" style="85" customWidth="1"/>
    <col min="8" max="8" width="30.57421875" style="0" bestFit="1" customWidth="1"/>
    <col min="9" max="9" width="8.7109375" style="0" customWidth="1"/>
    <col min="10" max="10" width="11.00390625" style="0" customWidth="1"/>
    <col min="11" max="11" width="11.7109375" style="0" customWidth="1"/>
    <col min="12" max="12" width="23.28125" style="0" customWidth="1"/>
    <col min="13" max="13" width="18.28125" style="0" customWidth="1"/>
  </cols>
  <sheetData>
    <row r="1" spans="1:13" ht="21">
      <c r="A1" s="341" t="s">
        <v>0</v>
      </c>
      <c r="B1" s="341"/>
      <c r="C1" s="341"/>
      <c r="D1" s="341"/>
      <c r="E1" s="341"/>
      <c r="F1" s="341"/>
      <c r="G1" s="341"/>
      <c r="H1" s="341"/>
      <c r="I1" s="341"/>
      <c r="J1" s="341"/>
      <c r="K1" s="341"/>
      <c r="L1" s="341"/>
      <c r="M1" s="22"/>
    </row>
    <row r="2" spans="1:13" ht="17.25">
      <c r="A2" s="342" t="s">
        <v>224</v>
      </c>
      <c r="B2" s="342"/>
      <c r="C2" s="342"/>
      <c r="D2" s="342"/>
      <c r="E2" s="342"/>
      <c r="F2" s="342"/>
      <c r="G2" s="342"/>
      <c r="H2" s="342"/>
      <c r="I2" s="342"/>
      <c r="J2" s="342"/>
      <c r="K2" s="342"/>
      <c r="L2" s="342"/>
      <c r="M2" s="22"/>
    </row>
    <row r="3" spans="1:13" ht="13.5">
      <c r="A3" s="8" t="s">
        <v>321</v>
      </c>
      <c r="B3" s="23"/>
      <c r="C3" s="24"/>
      <c r="D3" s="25"/>
      <c r="E3" s="25"/>
      <c r="F3" s="25"/>
      <c r="G3" s="25"/>
      <c r="H3" s="24"/>
      <c r="I3" s="24"/>
      <c r="J3" s="59"/>
      <c r="K3" s="59"/>
      <c r="L3" s="25"/>
      <c r="M3" s="25"/>
    </row>
    <row r="4" spans="1:13" ht="66">
      <c r="A4" s="26" t="s">
        <v>1</v>
      </c>
      <c r="B4" s="26" t="s">
        <v>19</v>
      </c>
      <c r="C4" s="26" t="s">
        <v>25</v>
      </c>
      <c r="D4" s="26" t="s">
        <v>4</v>
      </c>
      <c r="E4" s="67" t="s">
        <v>134</v>
      </c>
      <c r="F4" s="67" t="s">
        <v>135</v>
      </c>
      <c r="G4" s="26" t="s">
        <v>18</v>
      </c>
      <c r="H4" s="26" t="s">
        <v>17</v>
      </c>
      <c r="I4" s="26" t="s">
        <v>110</v>
      </c>
      <c r="J4" s="26" t="s">
        <v>3</v>
      </c>
      <c r="K4" s="26" t="s">
        <v>2</v>
      </c>
      <c r="L4" s="26" t="s">
        <v>6</v>
      </c>
      <c r="M4" s="26" t="s">
        <v>7</v>
      </c>
    </row>
    <row r="5" spans="1:13" ht="12.75">
      <c r="A5" s="135" t="s">
        <v>5</v>
      </c>
      <c r="B5" s="135" t="s">
        <v>8</v>
      </c>
      <c r="C5" s="135" t="s">
        <v>9</v>
      </c>
      <c r="D5" s="135" t="s">
        <v>10</v>
      </c>
      <c r="E5" s="135" t="s">
        <v>11</v>
      </c>
      <c r="F5" s="135" t="s">
        <v>12</v>
      </c>
      <c r="G5" s="135" t="s">
        <v>13</v>
      </c>
      <c r="H5" s="135" t="s">
        <v>14</v>
      </c>
      <c r="I5" s="135" t="s">
        <v>15</v>
      </c>
      <c r="J5" s="135" t="s">
        <v>20</v>
      </c>
      <c r="K5" s="135" t="s">
        <v>21</v>
      </c>
      <c r="L5" s="135" t="s">
        <v>131</v>
      </c>
      <c r="M5" s="135" t="s">
        <v>139</v>
      </c>
    </row>
    <row r="6" spans="1:13" ht="26.25">
      <c r="A6" s="26" t="s">
        <v>111</v>
      </c>
      <c r="B6" s="26" t="s">
        <v>28</v>
      </c>
      <c r="C6" s="136" t="s">
        <v>52</v>
      </c>
      <c r="D6" s="137"/>
      <c r="E6" s="137"/>
      <c r="F6" s="137"/>
      <c r="G6" s="138">
        <f>SUM(G7:G37)</f>
        <v>688</v>
      </c>
      <c r="H6" s="139"/>
      <c r="I6" s="139"/>
      <c r="J6" s="140"/>
      <c r="K6" s="140"/>
      <c r="L6" s="141"/>
      <c r="M6" s="142"/>
    </row>
    <row r="7" spans="1:13" ht="54.75">
      <c r="A7" s="143">
        <v>1</v>
      </c>
      <c r="B7" s="296" t="s">
        <v>28</v>
      </c>
      <c r="C7" s="290" t="s">
        <v>275</v>
      </c>
      <c r="D7" s="291">
        <v>7140222</v>
      </c>
      <c r="E7" s="215">
        <v>406</v>
      </c>
      <c r="F7" s="307" t="s">
        <v>142</v>
      </c>
      <c r="G7" s="297">
        <f>VLOOKUP(D7,'7. Phân bổ'!$D$7:$L$37,4,FALSE)</f>
        <v>12</v>
      </c>
      <c r="H7" s="205" t="s">
        <v>320</v>
      </c>
      <c r="I7" s="293" t="s">
        <v>284</v>
      </c>
      <c r="J7" s="293" t="s">
        <v>80</v>
      </c>
      <c r="K7" s="294" t="s">
        <v>26</v>
      </c>
      <c r="L7" s="295" t="s">
        <v>263</v>
      </c>
      <c r="M7" s="142"/>
    </row>
    <row r="8" spans="1:13" ht="52.5">
      <c r="A8" s="143">
        <v>2</v>
      </c>
      <c r="B8" s="144" t="s">
        <v>28</v>
      </c>
      <c r="C8" s="140" t="s">
        <v>53</v>
      </c>
      <c r="D8" s="143">
        <v>7140202</v>
      </c>
      <c r="E8" s="145">
        <v>200</v>
      </c>
      <c r="F8" s="146" t="s">
        <v>141</v>
      </c>
      <c r="G8" s="147">
        <f>VLOOKUP(D8,'7. Phân bổ'!$D$7:$L$37,4,FALSE)</f>
        <v>76</v>
      </c>
      <c r="H8" s="140" t="s">
        <v>112</v>
      </c>
      <c r="I8" s="143" t="s">
        <v>113</v>
      </c>
      <c r="J8" s="143"/>
      <c r="K8" s="142" t="s">
        <v>26</v>
      </c>
      <c r="L8" s="84" t="s">
        <v>259</v>
      </c>
      <c r="M8" s="143"/>
    </row>
    <row r="9" spans="1:13" ht="63" customHeight="1">
      <c r="A9" s="143">
        <v>3</v>
      </c>
      <c r="B9" s="144" t="s">
        <v>28</v>
      </c>
      <c r="C9" s="140" t="s">
        <v>33</v>
      </c>
      <c r="D9" s="143">
        <v>7140205</v>
      </c>
      <c r="E9" s="145">
        <v>200</v>
      </c>
      <c r="F9" s="146" t="s">
        <v>141</v>
      </c>
      <c r="G9" s="147">
        <f>VLOOKUP(D9,'7. Phân bổ'!$D$7:$L$37,4,FALSE)</f>
        <v>8</v>
      </c>
      <c r="H9" s="140" t="s">
        <v>179</v>
      </c>
      <c r="I9" s="143" t="s">
        <v>55</v>
      </c>
      <c r="J9" s="143" t="s">
        <v>70</v>
      </c>
      <c r="K9" s="142" t="s">
        <v>26</v>
      </c>
      <c r="L9" s="84" t="s">
        <v>259</v>
      </c>
      <c r="M9" s="143"/>
    </row>
    <row r="10" spans="1:13" ht="48" customHeight="1">
      <c r="A10" s="143">
        <v>4</v>
      </c>
      <c r="B10" s="144" t="s">
        <v>28</v>
      </c>
      <c r="C10" s="140" t="s">
        <v>57</v>
      </c>
      <c r="D10" s="143">
        <v>7140209</v>
      </c>
      <c r="E10" s="145">
        <v>200</v>
      </c>
      <c r="F10" s="146" t="s">
        <v>141</v>
      </c>
      <c r="G10" s="147">
        <f>VLOOKUP(D10,'7. Phân bổ'!$D$7:$L$37,4,FALSE)</f>
        <v>22</v>
      </c>
      <c r="H10" s="140" t="s">
        <v>58</v>
      </c>
      <c r="I10" s="143" t="s">
        <v>59</v>
      </c>
      <c r="J10" s="143" t="s">
        <v>60</v>
      </c>
      <c r="K10" s="142" t="s">
        <v>26</v>
      </c>
      <c r="L10" s="84" t="s">
        <v>259</v>
      </c>
      <c r="M10" s="143"/>
    </row>
    <row r="11" spans="1:13" ht="39">
      <c r="A11" s="143">
        <v>5</v>
      </c>
      <c r="B11" s="144" t="s">
        <v>28</v>
      </c>
      <c r="C11" s="140" t="s">
        <v>45</v>
      </c>
      <c r="D11" s="143">
        <v>7140210</v>
      </c>
      <c r="E11" s="145">
        <v>200</v>
      </c>
      <c r="F11" s="146" t="s">
        <v>141</v>
      </c>
      <c r="G11" s="147">
        <f>VLOOKUP(D11,'7. Phân bổ'!$D$7:$L$37,4,FALSE)</f>
        <v>8</v>
      </c>
      <c r="H11" s="140" t="s">
        <v>58</v>
      </c>
      <c r="I11" s="143" t="s">
        <v>59</v>
      </c>
      <c r="J11" s="143" t="s">
        <v>60</v>
      </c>
      <c r="K11" s="142" t="s">
        <v>26</v>
      </c>
      <c r="L11" s="84" t="s">
        <v>259</v>
      </c>
      <c r="M11" s="143"/>
    </row>
    <row r="12" spans="1:13" ht="43.5" customHeight="1">
      <c r="A12" s="143">
        <v>6</v>
      </c>
      <c r="B12" s="144" t="s">
        <v>28</v>
      </c>
      <c r="C12" s="140" t="s">
        <v>61</v>
      </c>
      <c r="D12" s="143">
        <v>7140211</v>
      </c>
      <c r="E12" s="145">
        <v>200</v>
      </c>
      <c r="F12" s="146" t="s">
        <v>141</v>
      </c>
      <c r="G12" s="147">
        <f>VLOOKUP(D12,'7. Phân bổ'!$D$7:$L$37,4,FALSE)</f>
        <v>8</v>
      </c>
      <c r="H12" s="140" t="s">
        <v>62</v>
      </c>
      <c r="I12" s="143" t="s">
        <v>63</v>
      </c>
      <c r="J12" s="143" t="s">
        <v>64</v>
      </c>
      <c r="K12" s="142" t="s">
        <v>26</v>
      </c>
      <c r="L12" s="84" t="s">
        <v>259</v>
      </c>
      <c r="M12" s="143"/>
    </row>
    <row r="13" spans="1:13" ht="39">
      <c r="A13" s="143">
        <v>7</v>
      </c>
      <c r="B13" s="144" t="s">
        <v>28</v>
      </c>
      <c r="C13" s="140" t="s">
        <v>175</v>
      </c>
      <c r="D13" s="143">
        <v>7140212</v>
      </c>
      <c r="E13" s="145">
        <v>200</v>
      </c>
      <c r="F13" s="146" t="s">
        <v>141</v>
      </c>
      <c r="G13" s="147">
        <f>VLOOKUP(D13,'7. Phân bổ'!$D$7:$L$37,4,FALSE)</f>
        <v>8</v>
      </c>
      <c r="H13" s="140" t="s">
        <v>65</v>
      </c>
      <c r="I13" s="143" t="s">
        <v>66</v>
      </c>
      <c r="J13" s="143" t="s">
        <v>67</v>
      </c>
      <c r="K13" s="142" t="s">
        <v>26</v>
      </c>
      <c r="L13" s="84" t="s">
        <v>259</v>
      </c>
      <c r="M13" s="143"/>
    </row>
    <row r="14" spans="1:13" ht="44.25" customHeight="1">
      <c r="A14" s="143">
        <v>8</v>
      </c>
      <c r="B14" s="144" t="s">
        <v>28</v>
      </c>
      <c r="C14" s="140" t="s">
        <v>37</v>
      </c>
      <c r="D14" s="143">
        <v>7140213</v>
      </c>
      <c r="E14" s="145">
        <v>200</v>
      </c>
      <c r="F14" s="146" t="s">
        <v>141</v>
      </c>
      <c r="G14" s="147">
        <f>VLOOKUP(D14,'7. Phân bổ'!$D$7:$L$37,4,FALSE)</f>
        <v>8</v>
      </c>
      <c r="H14" s="140" t="s">
        <v>114</v>
      </c>
      <c r="I14" s="143" t="s">
        <v>115</v>
      </c>
      <c r="J14" s="143" t="s">
        <v>68</v>
      </c>
      <c r="K14" s="142" t="s">
        <v>26</v>
      </c>
      <c r="L14" s="84" t="s">
        <v>259</v>
      </c>
      <c r="M14" s="143"/>
    </row>
    <row r="15" spans="1:13" ht="42.75" customHeight="1">
      <c r="A15" s="143">
        <v>9</v>
      </c>
      <c r="B15" s="144" t="s">
        <v>28</v>
      </c>
      <c r="C15" s="140" t="s">
        <v>44</v>
      </c>
      <c r="D15" s="143">
        <v>7140217</v>
      </c>
      <c r="E15" s="145">
        <v>200</v>
      </c>
      <c r="F15" s="146" t="s">
        <v>141</v>
      </c>
      <c r="G15" s="147">
        <f>VLOOKUP(D15,'7. Phân bổ'!$D$7:$L$37,4,FALSE)</f>
        <v>22</v>
      </c>
      <c r="H15" s="140" t="s">
        <v>180</v>
      </c>
      <c r="I15" s="143" t="s">
        <v>69</v>
      </c>
      <c r="J15" s="143" t="s">
        <v>70</v>
      </c>
      <c r="K15" s="142" t="s">
        <v>26</v>
      </c>
      <c r="L15" s="84" t="s">
        <v>259</v>
      </c>
      <c r="M15" s="143"/>
    </row>
    <row r="16" spans="1:13" ht="48.75" customHeight="1">
      <c r="A16" s="143">
        <v>10</v>
      </c>
      <c r="B16" s="144" t="s">
        <v>28</v>
      </c>
      <c r="C16" s="140" t="s">
        <v>71</v>
      </c>
      <c r="D16" s="143">
        <v>7140218</v>
      </c>
      <c r="E16" s="145">
        <v>200</v>
      </c>
      <c r="F16" s="146" t="s">
        <v>141</v>
      </c>
      <c r="G16" s="147">
        <f>VLOOKUP(D16,'7. Phân bổ'!$D$7:$L$37,4,FALSE)</f>
        <v>8</v>
      </c>
      <c r="H16" s="140" t="s">
        <v>181</v>
      </c>
      <c r="I16" s="143" t="s">
        <v>72</v>
      </c>
      <c r="J16" s="143" t="s">
        <v>73</v>
      </c>
      <c r="K16" s="142" t="s">
        <v>26</v>
      </c>
      <c r="L16" s="84" t="s">
        <v>259</v>
      </c>
      <c r="M16" s="143"/>
    </row>
    <row r="17" spans="1:13" ht="48" customHeight="1">
      <c r="A17" s="143">
        <v>11</v>
      </c>
      <c r="B17" s="144" t="s">
        <v>28</v>
      </c>
      <c r="C17" s="140" t="s">
        <v>74</v>
      </c>
      <c r="D17" s="143">
        <v>7140219</v>
      </c>
      <c r="E17" s="145">
        <v>200</v>
      </c>
      <c r="F17" s="146" t="s">
        <v>141</v>
      </c>
      <c r="G17" s="147">
        <f>VLOOKUP(D17,'7. Phân bổ'!$D$7:$L$37,4,FALSE)</f>
        <v>11</v>
      </c>
      <c r="H17" s="140" t="s">
        <v>75</v>
      </c>
      <c r="I17" s="143" t="s">
        <v>76</v>
      </c>
      <c r="J17" s="143" t="s">
        <v>77</v>
      </c>
      <c r="K17" s="142" t="s">
        <v>26</v>
      </c>
      <c r="L17" s="84" t="s">
        <v>259</v>
      </c>
      <c r="M17" s="143"/>
    </row>
    <row r="18" spans="1:13" ht="78.75">
      <c r="A18" s="143">
        <v>12</v>
      </c>
      <c r="B18" s="144" t="s">
        <v>28</v>
      </c>
      <c r="C18" s="140" t="s">
        <v>78</v>
      </c>
      <c r="D18" s="143">
        <v>7140201</v>
      </c>
      <c r="E18" s="145">
        <v>406</v>
      </c>
      <c r="F18" s="146" t="s">
        <v>142</v>
      </c>
      <c r="G18" s="147">
        <f>VLOOKUP(D18,'7. Phân bổ'!$D$7:$L$37,4,FALSE)</f>
        <v>63</v>
      </c>
      <c r="H18" s="140" t="s">
        <v>116</v>
      </c>
      <c r="I18" s="143" t="s">
        <v>79</v>
      </c>
      <c r="J18" s="143" t="s">
        <v>80</v>
      </c>
      <c r="K18" s="142" t="s">
        <v>26</v>
      </c>
      <c r="L18" s="84" t="s">
        <v>262</v>
      </c>
      <c r="M18" s="143"/>
    </row>
    <row r="19" spans="1:13" ht="52.5">
      <c r="A19" s="143">
        <v>13</v>
      </c>
      <c r="B19" s="144" t="s">
        <v>28</v>
      </c>
      <c r="C19" s="140" t="s">
        <v>81</v>
      </c>
      <c r="D19" s="143">
        <v>7140221</v>
      </c>
      <c r="E19" s="145">
        <v>406</v>
      </c>
      <c r="F19" s="146" t="s">
        <v>142</v>
      </c>
      <c r="G19" s="147">
        <f>VLOOKUP(D19,'7. Phân bổ'!$D$7:$L$37,4,FALSE)</f>
        <v>23</v>
      </c>
      <c r="H19" s="140" t="s">
        <v>317</v>
      </c>
      <c r="I19" s="143" t="s">
        <v>117</v>
      </c>
      <c r="J19" s="143" t="s">
        <v>80</v>
      </c>
      <c r="K19" s="142" t="s">
        <v>26</v>
      </c>
      <c r="L19" s="84" t="s">
        <v>263</v>
      </c>
      <c r="M19" s="143"/>
    </row>
    <row r="20" spans="1:13" ht="39">
      <c r="A20" s="143">
        <v>14</v>
      </c>
      <c r="B20" s="144" t="s">
        <v>28</v>
      </c>
      <c r="C20" s="140" t="s">
        <v>50</v>
      </c>
      <c r="D20" s="143">
        <v>7140247</v>
      </c>
      <c r="E20" s="145">
        <v>200</v>
      </c>
      <c r="F20" s="146" t="s">
        <v>141</v>
      </c>
      <c r="G20" s="147">
        <f>VLOOKUP(D20,'7. Phân bổ'!$D$7:$L$37,4,FALSE)</f>
        <v>22</v>
      </c>
      <c r="H20" s="140" t="s">
        <v>118</v>
      </c>
      <c r="I20" s="143" t="s">
        <v>119</v>
      </c>
      <c r="J20" s="143" t="s">
        <v>60</v>
      </c>
      <c r="K20" s="142" t="s">
        <v>26</v>
      </c>
      <c r="L20" s="84" t="s">
        <v>259</v>
      </c>
      <c r="M20" s="146"/>
    </row>
    <row r="21" spans="1:13" ht="39">
      <c r="A21" s="143">
        <v>15</v>
      </c>
      <c r="B21" s="144" t="s">
        <v>28</v>
      </c>
      <c r="C21" s="140" t="s">
        <v>120</v>
      </c>
      <c r="D21" s="143">
        <v>7140249</v>
      </c>
      <c r="E21" s="145">
        <v>200</v>
      </c>
      <c r="F21" s="146" t="s">
        <v>141</v>
      </c>
      <c r="G21" s="147">
        <f>VLOOKUP(D21,'7. Phân bổ'!$D$7:$L$37,4,FALSE)</f>
        <v>22</v>
      </c>
      <c r="H21" s="140" t="s">
        <v>182</v>
      </c>
      <c r="I21" s="143" t="s">
        <v>121</v>
      </c>
      <c r="J21" s="143" t="s">
        <v>70</v>
      </c>
      <c r="K21" s="142" t="s">
        <v>26</v>
      </c>
      <c r="L21" s="84" t="s">
        <v>259</v>
      </c>
      <c r="M21" s="146"/>
    </row>
    <row r="22" spans="1:13" ht="52.5">
      <c r="A22" s="143">
        <v>16</v>
      </c>
      <c r="B22" s="144" t="s">
        <v>28</v>
      </c>
      <c r="C22" s="140" t="s">
        <v>34</v>
      </c>
      <c r="D22" s="143">
        <v>7140204</v>
      </c>
      <c r="E22" s="145">
        <v>200</v>
      </c>
      <c r="F22" s="146" t="s">
        <v>141</v>
      </c>
      <c r="G22" s="147">
        <f>VLOOKUP(D22,'7. Phân bổ'!$D$7:$L$37,4,FALSE)</f>
        <v>11</v>
      </c>
      <c r="H22" s="140" t="s">
        <v>183</v>
      </c>
      <c r="I22" s="143" t="s">
        <v>55</v>
      </c>
      <c r="J22" s="143" t="s">
        <v>70</v>
      </c>
      <c r="K22" s="142" t="s">
        <v>26</v>
      </c>
      <c r="L22" s="84" t="s">
        <v>259</v>
      </c>
      <c r="M22" s="143"/>
    </row>
    <row r="23" spans="1:13" ht="165">
      <c r="A23" s="143">
        <v>17</v>
      </c>
      <c r="B23" s="144" t="s">
        <v>28</v>
      </c>
      <c r="C23" s="140" t="s">
        <v>30</v>
      </c>
      <c r="D23" s="143">
        <v>7140206</v>
      </c>
      <c r="E23" s="145">
        <v>406</v>
      </c>
      <c r="F23" s="146" t="s">
        <v>142</v>
      </c>
      <c r="G23" s="147">
        <f>VLOOKUP(D23,'7. Phân bổ'!$D$7:$L$37,4,FALSE)</f>
        <v>18</v>
      </c>
      <c r="H23" s="109" t="s">
        <v>318</v>
      </c>
      <c r="I23" s="143" t="s">
        <v>86</v>
      </c>
      <c r="J23" s="143" t="s">
        <v>87</v>
      </c>
      <c r="K23" s="142" t="s">
        <v>26</v>
      </c>
      <c r="L23" s="84" t="s">
        <v>264</v>
      </c>
      <c r="M23" s="143"/>
    </row>
    <row r="24" spans="1:13" ht="54.75">
      <c r="A24" s="143">
        <v>18</v>
      </c>
      <c r="B24" s="38" t="s">
        <v>28</v>
      </c>
      <c r="C24" s="109" t="s">
        <v>176</v>
      </c>
      <c r="D24" s="66">
        <v>7140250</v>
      </c>
      <c r="E24" s="196">
        <v>200</v>
      </c>
      <c r="F24" s="197" t="s">
        <v>141</v>
      </c>
      <c r="G24" s="147">
        <f>VLOOKUP(D24,'7. Phân bổ'!$D$7:$L$37,4,FALSE)</f>
        <v>18</v>
      </c>
      <c r="H24" s="109" t="s">
        <v>112</v>
      </c>
      <c r="I24" s="164" t="s">
        <v>113</v>
      </c>
      <c r="J24" s="198"/>
      <c r="K24" s="199" t="s">
        <v>26</v>
      </c>
      <c r="L24" s="173" t="s">
        <v>259</v>
      </c>
      <c r="M24" s="161"/>
    </row>
    <row r="25" spans="1:13" ht="54.75">
      <c r="A25" s="143">
        <v>19</v>
      </c>
      <c r="B25" s="144" t="s">
        <v>28</v>
      </c>
      <c r="C25" s="140" t="s">
        <v>88</v>
      </c>
      <c r="D25" s="143">
        <v>7420201</v>
      </c>
      <c r="E25" s="145">
        <v>200</v>
      </c>
      <c r="F25" s="146" t="s">
        <v>141</v>
      </c>
      <c r="G25" s="147">
        <f>VLOOKUP(D25,'7. Phân bổ'!$D$7:$L$37,4,FALSE)</f>
        <v>15</v>
      </c>
      <c r="H25" s="109" t="s">
        <v>315</v>
      </c>
      <c r="I25" s="164" t="s">
        <v>272</v>
      </c>
      <c r="J25" s="143" t="s">
        <v>60</v>
      </c>
      <c r="K25" s="142" t="s">
        <v>26</v>
      </c>
      <c r="L25" s="148" t="s">
        <v>122</v>
      </c>
      <c r="M25" s="143"/>
    </row>
    <row r="26" spans="1:13" ht="66">
      <c r="A26" s="143">
        <v>20</v>
      </c>
      <c r="B26" s="144" t="s">
        <v>28</v>
      </c>
      <c r="C26" s="140" t="s">
        <v>90</v>
      </c>
      <c r="D26" s="143">
        <v>7440112</v>
      </c>
      <c r="E26" s="145">
        <v>200</v>
      </c>
      <c r="F26" s="146" t="s">
        <v>141</v>
      </c>
      <c r="G26" s="147">
        <f>VLOOKUP(D26,'7. Phân bổ'!$D$7:$L$37,4,FALSE)</f>
        <v>15</v>
      </c>
      <c r="H26" s="139" t="s">
        <v>92</v>
      </c>
      <c r="I26" s="143" t="s">
        <v>66</v>
      </c>
      <c r="J26" s="143" t="s">
        <v>67</v>
      </c>
      <c r="K26" s="142" t="s">
        <v>26</v>
      </c>
      <c r="L26" s="148" t="s">
        <v>122</v>
      </c>
      <c r="M26" s="143"/>
    </row>
    <row r="27" spans="1:13" ht="26.25">
      <c r="A27" s="143">
        <v>21</v>
      </c>
      <c r="B27" s="144" t="s">
        <v>28</v>
      </c>
      <c r="C27" s="140" t="s">
        <v>41</v>
      </c>
      <c r="D27" s="143">
        <v>7480201</v>
      </c>
      <c r="E27" s="145">
        <v>200</v>
      </c>
      <c r="F27" s="146" t="s">
        <v>141</v>
      </c>
      <c r="G27" s="147">
        <f>VLOOKUP(D27,'7. Phân bổ'!$D$7:$L$37,4,FALSE)</f>
        <v>57</v>
      </c>
      <c r="H27" s="139" t="s">
        <v>93</v>
      </c>
      <c r="I27" s="143" t="s">
        <v>59</v>
      </c>
      <c r="J27" s="143" t="s">
        <v>60</v>
      </c>
      <c r="K27" s="142" t="s">
        <v>26</v>
      </c>
      <c r="L27" s="148" t="s">
        <v>122</v>
      </c>
      <c r="M27" s="143"/>
    </row>
    <row r="28" spans="1:13" ht="52.5">
      <c r="A28" s="143">
        <v>22</v>
      </c>
      <c r="B28" s="144" t="s">
        <v>28</v>
      </c>
      <c r="C28" s="140" t="s">
        <v>43</v>
      </c>
      <c r="D28" s="143">
        <v>7229030</v>
      </c>
      <c r="E28" s="145">
        <v>200</v>
      </c>
      <c r="F28" s="146" t="s">
        <v>141</v>
      </c>
      <c r="G28" s="147">
        <f>VLOOKUP(D28,'7. Phân bổ'!$D$7:$L$37,4,FALSE)</f>
        <v>27</v>
      </c>
      <c r="H28" s="139" t="s">
        <v>94</v>
      </c>
      <c r="I28" s="143" t="s">
        <v>95</v>
      </c>
      <c r="J28" s="143" t="s">
        <v>70</v>
      </c>
      <c r="K28" s="142" t="s">
        <v>26</v>
      </c>
      <c r="L28" s="148" t="s">
        <v>122</v>
      </c>
      <c r="M28" s="143"/>
    </row>
    <row r="29" spans="1:13" ht="39">
      <c r="A29" s="143">
        <v>23</v>
      </c>
      <c r="B29" s="144" t="s">
        <v>28</v>
      </c>
      <c r="C29" s="140" t="s">
        <v>96</v>
      </c>
      <c r="D29" s="143">
        <v>7229010</v>
      </c>
      <c r="E29" s="145">
        <v>200</v>
      </c>
      <c r="F29" s="146" t="s">
        <v>141</v>
      </c>
      <c r="G29" s="147">
        <f>VLOOKUP(D29,'7. Phân bổ'!$D$7:$L$37,4,FALSE)</f>
        <v>18</v>
      </c>
      <c r="H29" s="139" t="s">
        <v>97</v>
      </c>
      <c r="I29" s="143" t="s">
        <v>98</v>
      </c>
      <c r="J29" s="143" t="s">
        <v>73</v>
      </c>
      <c r="K29" s="142" t="s">
        <v>26</v>
      </c>
      <c r="L29" s="148" t="s">
        <v>122</v>
      </c>
      <c r="M29" s="143"/>
    </row>
    <row r="30" spans="1:13" ht="39">
      <c r="A30" s="143">
        <v>24</v>
      </c>
      <c r="B30" s="144" t="s">
        <v>28</v>
      </c>
      <c r="C30" s="140" t="s">
        <v>123</v>
      </c>
      <c r="D30" s="143">
        <v>7310501</v>
      </c>
      <c r="E30" s="145">
        <v>200</v>
      </c>
      <c r="F30" s="146" t="s">
        <v>141</v>
      </c>
      <c r="G30" s="147">
        <f>VLOOKUP(D30,'7. Phân bổ'!$D$7:$L$37,4,FALSE)</f>
        <v>21</v>
      </c>
      <c r="H30" s="139" t="s">
        <v>100</v>
      </c>
      <c r="I30" s="143" t="s">
        <v>101</v>
      </c>
      <c r="J30" s="143" t="s">
        <v>77</v>
      </c>
      <c r="K30" s="142" t="s">
        <v>26</v>
      </c>
      <c r="L30" s="148" t="s">
        <v>122</v>
      </c>
      <c r="M30" s="143"/>
    </row>
    <row r="31" spans="1:13" ht="39">
      <c r="A31" s="143">
        <v>25</v>
      </c>
      <c r="B31" s="144" t="s">
        <v>28</v>
      </c>
      <c r="C31" s="140" t="s">
        <v>102</v>
      </c>
      <c r="D31" s="143">
        <v>7310630</v>
      </c>
      <c r="E31" s="145">
        <v>200</v>
      </c>
      <c r="F31" s="146" t="s">
        <v>141</v>
      </c>
      <c r="G31" s="147">
        <f>VLOOKUP(D31,'7. Phân bổ'!$D$7:$L$37,4,FALSE)</f>
        <v>36</v>
      </c>
      <c r="H31" s="140" t="s">
        <v>103</v>
      </c>
      <c r="I31" s="143" t="s">
        <v>104</v>
      </c>
      <c r="J31" s="143" t="s">
        <v>70</v>
      </c>
      <c r="K31" s="142" t="s">
        <v>26</v>
      </c>
      <c r="L31" s="148" t="s">
        <v>122</v>
      </c>
      <c r="M31" s="143"/>
    </row>
    <row r="32" spans="1:13" ht="52.5">
      <c r="A32" s="143">
        <v>26</v>
      </c>
      <c r="B32" s="144" t="s">
        <v>28</v>
      </c>
      <c r="C32" s="140" t="s">
        <v>105</v>
      </c>
      <c r="D32" s="143">
        <v>7229040</v>
      </c>
      <c r="E32" s="145">
        <v>200</v>
      </c>
      <c r="F32" s="146" t="s">
        <v>141</v>
      </c>
      <c r="G32" s="147">
        <f>VLOOKUP(D32,'7. Phân bổ'!$D$7:$L$37,4,FALSE)</f>
        <v>18</v>
      </c>
      <c r="H32" s="139" t="s">
        <v>94</v>
      </c>
      <c r="I32" s="143" t="s">
        <v>95</v>
      </c>
      <c r="J32" s="143" t="s">
        <v>70</v>
      </c>
      <c r="K32" s="142" t="s">
        <v>26</v>
      </c>
      <c r="L32" s="148" t="s">
        <v>122</v>
      </c>
      <c r="M32" s="143"/>
    </row>
    <row r="33" spans="1:13" ht="52.5">
      <c r="A33" s="143">
        <v>27</v>
      </c>
      <c r="B33" s="144" t="s">
        <v>28</v>
      </c>
      <c r="C33" s="140" t="s">
        <v>47</v>
      </c>
      <c r="D33" s="143">
        <v>7310401</v>
      </c>
      <c r="E33" s="145">
        <v>200</v>
      </c>
      <c r="F33" s="146" t="s">
        <v>141</v>
      </c>
      <c r="G33" s="147">
        <f>VLOOKUP(D33,'7. Phân bổ'!$D$7:$L$37,4,FALSE)</f>
        <v>36</v>
      </c>
      <c r="H33" s="139" t="s">
        <v>124</v>
      </c>
      <c r="I33" s="143" t="s">
        <v>125</v>
      </c>
      <c r="J33" s="146"/>
      <c r="K33" s="142" t="s">
        <v>26</v>
      </c>
      <c r="L33" s="148" t="s">
        <v>122</v>
      </c>
      <c r="M33" s="143"/>
    </row>
    <row r="34" spans="1:13" ht="54.75">
      <c r="A34" s="143">
        <v>28</v>
      </c>
      <c r="B34" s="144" t="s">
        <v>28</v>
      </c>
      <c r="C34" s="140" t="s">
        <v>106</v>
      </c>
      <c r="D34" s="61">
        <v>7320101</v>
      </c>
      <c r="E34" s="145">
        <v>200</v>
      </c>
      <c r="F34" s="146" t="s">
        <v>141</v>
      </c>
      <c r="G34" s="147">
        <f>VLOOKUP(D34,'7. Phân bổ'!$D$7:$L$37,4,FALSE)</f>
        <v>33</v>
      </c>
      <c r="H34" s="109" t="s">
        <v>313</v>
      </c>
      <c r="I34" s="164" t="s">
        <v>314</v>
      </c>
      <c r="J34" s="143" t="s">
        <v>70</v>
      </c>
      <c r="K34" s="142" t="s">
        <v>26</v>
      </c>
      <c r="L34" s="148" t="s">
        <v>122</v>
      </c>
      <c r="M34" s="143"/>
    </row>
    <row r="35" spans="1:13" ht="52.5">
      <c r="A35" s="143">
        <v>29</v>
      </c>
      <c r="B35" s="144" t="s">
        <v>28</v>
      </c>
      <c r="C35" s="140" t="s">
        <v>49</v>
      </c>
      <c r="D35" s="143">
        <v>7760101</v>
      </c>
      <c r="E35" s="145">
        <v>200</v>
      </c>
      <c r="F35" s="146" t="s">
        <v>141</v>
      </c>
      <c r="G35" s="147">
        <f>VLOOKUP(D35,'7. Phân bổ'!$D$7:$L$37,4,FALSE)</f>
        <v>20</v>
      </c>
      <c r="H35" s="140" t="s">
        <v>143</v>
      </c>
      <c r="I35" s="143" t="s">
        <v>144</v>
      </c>
      <c r="J35" s="143" t="s">
        <v>70</v>
      </c>
      <c r="K35" s="142" t="s">
        <v>26</v>
      </c>
      <c r="L35" s="148" t="s">
        <v>122</v>
      </c>
      <c r="M35" s="143"/>
    </row>
    <row r="36" spans="1:13" ht="54.75">
      <c r="A36" s="143">
        <v>30</v>
      </c>
      <c r="B36" s="144" t="s">
        <v>28</v>
      </c>
      <c r="C36" s="139" t="s">
        <v>107</v>
      </c>
      <c r="D36" s="143">
        <v>7850101</v>
      </c>
      <c r="E36" s="145">
        <v>200</v>
      </c>
      <c r="F36" s="146" t="s">
        <v>141</v>
      </c>
      <c r="G36" s="147">
        <f>VLOOKUP(D36,'7. Phân bổ'!$D$7:$L$37,4,FALSE)</f>
        <v>12</v>
      </c>
      <c r="H36" s="41" t="s">
        <v>273</v>
      </c>
      <c r="I36" s="260" t="s">
        <v>274</v>
      </c>
      <c r="J36" s="143" t="s">
        <v>60</v>
      </c>
      <c r="K36" s="142" t="s">
        <v>26</v>
      </c>
      <c r="L36" s="148" t="s">
        <v>122</v>
      </c>
      <c r="M36" s="143"/>
    </row>
    <row r="37" spans="1:13" ht="39">
      <c r="A37" s="143">
        <v>31</v>
      </c>
      <c r="B37" s="149" t="s">
        <v>28</v>
      </c>
      <c r="C37" s="150" t="s">
        <v>130</v>
      </c>
      <c r="D37" s="151">
        <v>7520401</v>
      </c>
      <c r="E37" s="145">
        <v>200</v>
      </c>
      <c r="F37" s="146" t="s">
        <v>141</v>
      </c>
      <c r="G37" s="147">
        <f>VLOOKUP(D37,'7. Phân bổ'!$D$7:$L$37,4,FALSE)</f>
        <v>12</v>
      </c>
      <c r="H37" s="152" t="s">
        <v>62</v>
      </c>
      <c r="I37" s="153" t="s">
        <v>63</v>
      </c>
      <c r="J37" s="153" t="s">
        <v>64</v>
      </c>
      <c r="K37" s="151" t="s">
        <v>26</v>
      </c>
      <c r="L37" s="154" t="s">
        <v>122</v>
      </c>
      <c r="M37" s="155"/>
    </row>
    <row r="38" spans="1:13" ht="13.5">
      <c r="A38" s="156" t="s">
        <v>126</v>
      </c>
      <c r="B38" s="157"/>
      <c r="C38" s="158"/>
      <c r="D38" s="158"/>
      <c r="E38" s="158"/>
      <c r="F38" s="158"/>
      <c r="G38" s="157"/>
      <c r="H38" s="159"/>
      <c r="I38" s="159"/>
      <c r="J38" s="157"/>
      <c r="K38" s="157"/>
      <c r="L38" s="160"/>
      <c r="M38" s="157"/>
    </row>
    <row r="39" spans="1:13" ht="12.75">
      <c r="A39" s="343" t="s">
        <v>184</v>
      </c>
      <c r="B39" s="343"/>
      <c r="C39" s="343"/>
      <c r="D39" s="343"/>
      <c r="E39" s="343"/>
      <c r="F39" s="343"/>
      <c r="G39" s="343"/>
      <c r="H39" s="343"/>
      <c r="I39" s="343"/>
      <c r="J39" s="343"/>
      <c r="K39" s="343"/>
      <c r="L39" s="343"/>
      <c r="M39" s="343"/>
    </row>
    <row r="40" spans="1:13" ht="12.75">
      <c r="A40" s="343" t="s">
        <v>185</v>
      </c>
      <c r="B40" s="343"/>
      <c r="C40" s="343"/>
      <c r="D40" s="343"/>
      <c r="E40" s="343"/>
      <c r="F40" s="343"/>
      <c r="G40" s="343"/>
      <c r="H40" s="343"/>
      <c r="I40" s="343"/>
      <c r="J40" s="343"/>
      <c r="K40" s="343"/>
      <c r="L40" s="343"/>
      <c r="M40" s="343"/>
    </row>
    <row r="41" spans="1:13" s="311" customFormat="1" ht="12.75">
      <c r="A41" s="344" t="s">
        <v>310</v>
      </c>
      <c r="B41" s="344"/>
      <c r="C41" s="344"/>
      <c r="D41" s="344"/>
      <c r="E41" s="344"/>
      <c r="F41" s="344"/>
      <c r="G41" s="344"/>
      <c r="H41" s="344"/>
      <c r="I41" s="344"/>
      <c r="J41" s="344"/>
      <c r="K41" s="344"/>
      <c r="L41" s="344"/>
      <c r="M41" s="344"/>
    </row>
    <row r="42" spans="1:13" ht="90.75" customHeight="1">
      <c r="A42" s="340" t="s">
        <v>186</v>
      </c>
      <c r="B42" s="340"/>
      <c r="C42" s="340"/>
      <c r="D42" s="340"/>
      <c r="E42" s="340"/>
      <c r="F42" s="340"/>
      <c r="G42" s="340"/>
      <c r="H42" s="340"/>
      <c r="I42" s="340"/>
      <c r="J42" s="340"/>
      <c r="K42" s="340"/>
      <c r="L42" s="340"/>
      <c r="M42" s="340"/>
    </row>
  </sheetData>
  <sheetProtection/>
  <autoFilter ref="C1:C42"/>
  <mergeCells count="6">
    <mergeCell ref="A42:M42"/>
    <mergeCell ref="A1:L1"/>
    <mergeCell ref="A2:L2"/>
    <mergeCell ref="A39:M39"/>
    <mergeCell ref="A40:M40"/>
    <mergeCell ref="A41:M41"/>
  </mergeCells>
  <printOptions horizontalCentered="1"/>
  <pageMargins left="0.1" right="0.05" top="0.5" bottom="0.5" header="0.3" footer="0.3"/>
  <pageSetup fitToHeight="0"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zoomScale="90" zoomScaleNormal="90" zoomScalePageLayoutView="0" workbookViewId="0" topLeftCell="A14">
      <selection activeCell="A21" sqref="A21:K21"/>
    </sheetView>
  </sheetViews>
  <sheetFormatPr defaultColWidth="9.28125" defaultRowHeight="12.75"/>
  <cols>
    <col min="1" max="1" width="5.421875" style="3" customWidth="1"/>
    <col min="2" max="2" width="8.421875" style="3" customWidth="1"/>
    <col min="3" max="3" width="33.00390625" style="3" customWidth="1"/>
    <col min="4" max="5" width="14.28125" style="6" customWidth="1"/>
    <col min="6" max="6" width="40.00390625" style="6" customWidth="1"/>
    <col min="7" max="7" width="11.7109375" style="6" customWidth="1"/>
    <col min="8" max="8" width="38.421875" style="3" customWidth="1"/>
    <col min="9" max="9" width="17.7109375" style="3" customWidth="1"/>
    <col min="10" max="10" width="25.421875" style="9" customWidth="1"/>
    <col min="11" max="11" width="15.7109375" style="7" customWidth="1"/>
    <col min="12" max="16384" width="9.28125" style="3" customWidth="1"/>
  </cols>
  <sheetData>
    <row r="1" spans="1:11" ht="21">
      <c r="A1" s="334" t="s">
        <v>0</v>
      </c>
      <c r="B1" s="334"/>
      <c r="C1" s="334"/>
      <c r="D1" s="334"/>
      <c r="E1" s="334"/>
      <c r="F1" s="334"/>
      <c r="G1" s="334"/>
      <c r="H1" s="334"/>
      <c r="I1" s="334"/>
      <c r="J1" s="334"/>
      <c r="K1" s="334"/>
    </row>
    <row r="2" spans="1:11" ht="17.25">
      <c r="A2" s="335" t="s">
        <v>225</v>
      </c>
      <c r="B2" s="335"/>
      <c r="C2" s="335"/>
      <c r="D2" s="335"/>
      <c r="E2" s="335"/>
      <c r="F2" s="335"/>
      <c r="G2" s="335"/>
      <c r="H2" s="335"/>
      <c r="I2" s="335"/>
      <c r="J2" s="335"/>
      <c r="K2" s="335"/>
    </row>
    <row r="3" spans="1:12" s="8" customFormat="1" ht="21" customHeight="1">
      <c r="A3" s="43" t="s">
        <v>270</v>
      </c>
      <c r="B3" s="44"/>
      <c r="C3" s="33"/>
      <c r="D3" s="34"/>
      <c r="E3" s="34"/>
      <c r="F3" s="34"/>
      <c r="G3" s="34"/>
      <c r="H3" s="35"/>
      <c r="I3" s="36"/>
      <c r="J3" s="34"/>
      <c r="K3" s="34"/>
      <c r="L3" s="13"/>
    </row>
    <row r="4" spans="1:11" ht="47.25" customHeight="1">
      <c r="A4" s="4" t="s">
        <v>1</v>
      </c>
      <c r="B4" s="4" t="s">
        <v>19</v>
      </c>
      <c r="C4" s="4" t="s">
        <v>25</v>
      </c>
      <c r="D4" s="4" t="s">
        <v>4</v>
      </c>
      <c r="E4" s="4" t="s">
        <v>137</v>
      </c>
      <c r="F4" s="4" t="s">
        <v>138</v>
      </c>
      <c r="G4" s="4" t="s">
        <v>18</v>
      </c>
      <c r="H4" s="4" t="s">
        <v>22</v>
      </c>
      <c r="I4" s="4" t="s">
        <v>3</v>
      </c>
      <c r="J4" s="4" t="s">
        <v>6</v>
      </c>
      <c r="K4" s="4" t="s">
        <v>7</v>
      </c>
    </row>
    <row r="5" spans="1:11" ht="13.5">
      <c r="A5" s="42" t="s">
        <v>5</v>
      </c>
      <c r="B5" s="42" t="s">
        <v>8</v>
      </c>
      <c r="C5" s="42" t="s">
        <v>9</v>
      </c>
      <c r="D5" s="42" t="s">
        <v>10</v>
      </c>
      <c r="E5" s="42" t="s">
        <v>11</v>
      </c>
      <c r="F5" s="42" t="s">
        <v>12</v>
      </c>
      <c r="G5" s="42" t="s">
        <v>13</v>
      </c>
      <c r="H5" s="40" t="s">
        <v>14</v>
      </c>
      <c r="I5" s="40" t="s">
        <v>15</v>
      </c>
      <c r="J5" s="40" t="s">
        <v>20</v>
      </c>
      <c r="K5" s="40" t="s">
        <v>21</v>
      </c>
    </row>
    <row r="6" spans="1:11" s="56" customFormat="1" ht="19.5" customHeight="1">
      <c r="A6" s="14" t="s">
        <v>51</v>
      </c>
      <c r="B6" s="37" t="s">
        <v>28</v>
      </c>
      <c r="C6" s="15" t="s">
        <v>52</v>
      </c>
      <c r="D6" s="14"/>
      <c r="E6" s="42"/>
      <c r="F6" s="42"/>
      <c r="G6" s="45">
        <f>SUM(G7:G19)</f>
        <v>34</v>
      </c>
      <c r="H6" s="14"/>
      <c r="I6" s="14"/>
      <c r="J6" s="38"/>
      <c r="K6" s="5"/>
    </row>
    <row r="7" spans="1:11" s="1" customFormat="1" ht="27">
      <c r="A7" s="46">
        <v>1</v>
      </c>
      <c r="B7" s="16" t="s">
        <v>28</v>
      </c>
      <c r="C7" s="47" t="s">
        <v>88</v>
      </c>
      <c r="D7" s="186">
        <v>7420201</v>
      </c>
      <c r="E7" s="64">
        <v>402</v>
      </c>
      <c r="F7" s="64" t="s">
        <v>256</v>
      </c>
      <c r="G7" s="73">
        <f>VLOOKUP(D7,'7. Phân bổ'!$D$7:$L$37,6,FALSE)</f>
        <v>2</v>
      </c>
      <c r="H7" s="332" t="s">
        <v>257</v>
      </c>
      <c r="I7" s="350" t="s">
        <v>127</v>
      </c>
      <c r="J7" s="353" t="s">
        <v>258</v>
      </c>
      <c r="K7" s="345"/>
    </row>
    <row r="8" spans="1:11" s="1" customFormat="1" ht="41.25">
      <c r="A8" s="27">
        <v>2</v>
      </c>
      <c r="B8" s="16" t="s">
        <v>28</v>
      </c>
      <c r="C8" s="47" t="s">
        <v>90</v>
      </c>
      <c r="D8" s="69">
        <v>7440112</v>
      </c>
      <c r="E8" s="64">
        <v>402</v>
      </c>
      <c r="F8" s="64" t="s">
        <v>256</v>
      </c>
      <c r="G8" s="73">
        <f>VLOOKUP(D8,'7. Phân bổ'!$D$7:$L$37,6,FALSE)</f>
        <v>2</v>
      </c>
      <c r="H8" s="333"/>
      <c r="I8" s="351"/>
      <c r="J8" s="354"/>
      <c r="K8" s="346"/>
    </row>
    <row r="9" spans="1:11" s="1" customFormat="1" ht="27">
      <c r="A9" s="46">
        <v>3</v>
      </c>
      <c r="B9" s="16" t="s">
        <v>28</v>
      </c>
      <c r="C9" s="49" t="s">
        <v>41</v>
      </c>
      <c r="D9" s="69">
        <v>7480201</v>
      </c>
      <c r="E9" s="64">
        <v>402</v>
      </c>
      <c r="F9" s="64" t="s">
        <v>256</v>
      </c>
      <c r="G9" s="73">
        <f>VLOOKUP(D9,'7. Phân bổ'!$D$7:$L$37,6,FALSE)</f>
        <v>6</v>
      </c>
      <c r="H9" s="333"/>
      <c r="I9" s="351"/>
      <c r="J9" s="354"/>
      <c r="K9" s="346"/>
    </row>
    <row r="10" spans="1:11" ht="27">
      <c r="A10" s="27">
        <v>4</v>
      </c>
      <c r="B10" s="16" t="s">
        <v>28</v>
      </c>
      <c r="C10" s="47" t="s">
        <v>43</v>
      </c>
      <c r="D10" s="66">
        <v>7229030</v>
      </c>
      <c r="E10" s="64">
        <v>402</v>
      </c>
      <c r="F10" s="64" t="s">
        <v>256</v>
      </c>
      <c r="G10" s="73">
        <f>VLOOKUP(D10,'7. Phân bổ'!$D$7:$L$37,6,FALSE)</f>
        <v>3</v>
      </c>
      <c r="H10" s="333"/>
      <c r="I10" s="351"/>
      <c r="J10" s="354"/>
      <c r="K10" s="346"/>
    </row>
    <row r="11" spans="1:11" s="1" customFormat="1" ht="27">
      <c r="A11" s="46">
        <v>5</v>
      </c>
      <c r="B11" s="16" t="s">
        <v>28</v>
      </c>
      <c r="C11" s="47" t="s">
        <v>96</v>
      </c>
      <c r="D11" s="69">
        <v>7229010</v>
      </c>
      <c r="E11" s="64">
        <v>402</v>
      </c>
      <c r="F11" s="64" t="s">
        <v>256</v>
      </c>
      <c r="G11" s="73">
        <f>VLOOKUP(D11,'7. Phân bổ'!$D$7:$L$37,6,FALSE)</f>
        <v>2</v>
      </c>
      <c r="H11" s="333"/>
      <c r="I11" s="351"/>
      <c r="J11" s="354"/>
      <c r="K11" s="346"/>
    </row>
    <row r="12" spans="1:12" s="1" customFormat="1" ht="27">
      <c r="A12" s="27">
        <v>6</v>
      </c>
      <c r="B12" s="16" t="s">
        <v>28</v>
      </c>
      <c r="C12" s="47" t="s">
        <v>247</v>
      </c>
      <c r="D12" s="69">
        <v>7229040</v>
      </c>
      <c r="E12" s="64">
        <v>402</v>
      </c>
      <c r="F12" s="64" t="s">
        <v>256</v>
      </c>
      <c r="G12" s="73">
        <f>VLOOKUP(D12,'7. Phân bổ'!$D$7:$L$37,6,FALSE)</f>
        <v>2</v>
      </c>
      <c r="H12" s="333"/>
      <c r="I12" s="351"/>
      <c r="J12" s="354"/>
      <c r="K12" s="346"/>
      <c r="L12" s="2"/>
    </row>
    <row r="13" spans="1:13" s="1" customFormat="1" ht="27">
      <c r="A13" s="46">
        <v>7</v>
      </c>
      <c r="B13" s="16" t="s">
        <v>28</v>
      </c>
      <c r="C13" s="47" t="s">
        <v>47</v>
      </c>
      <c r="D13" s="69">
        <v>7310401</v>
      </c>
      <c r="E13" s="64">
        <v>402</v>
      </c>
      <c r="F13" s="64" t="s">
        <v>256</v>
      </c>
      <c r="G13" s="73">
        <f>VLOOKUP(D13,'7. Phân bổ'!$D$7:$L$37,6,FALSE)</f>
        <v>4</v>
      </c>
      <c r="H13" s="333"/>
      <c r="I13" s="351"/>
      <c r="J13" s="354"/>
      <c r="K13" s="346"/>
      <c r="M13" s="2"/>
    </row>
    <row r="14" spans="1:11" s="11" customFormat="1" ht="27">
      <c r="A14" s="27">
        <v>8</v>
      </c>
      <c r="B14" s="16" t="s">
        <v>28</v>
      </c>
      <c r="C14" s="47" t="s">
        <v>49</v>
      </c>
      <c r="D14" s="69">
        <v>7760101</v>
      </c>
      <c r="E14" s="64">
        <v>402</v>
      </c>
      <c r="F14" s="64" t="s">
        <v>256</v>
      </c>
      <c r="G14" s="73">
        <f>VLOOKUP(D14,'7. Phân bổ'!$D$7:$L$37,6,FALSE)</f>
        <v>2</v>
      </c>
      <c r="H14" s="333"/>
      <c r="I14" s="351"/>
      <c r="J14" s="354"/>
      <c r="K14" s="346"/>
    </row>
    <row r="15" spans="1:11" s="1" customFormat="1" ht="27">
      <c r="A15" s="50">
        <v>9</v>
      </c>
      <c r="B15" s="48" t="s">
        <v>28</v>
      </c>
      <c r="C15" s="51" t="s">
        <v>107</v>
      </c>
      <c r="D15" s="70">
        <v>7850101</v>
      </c>
      <c r="E15" s="64">
        <v>402</v>
      </c>
      <c r="F15" s="64" t="s">
        <v>256</v>
      </c>
      <c r="G15" s="73">
        <f>VLOOKUP(D15,'7. Phân bổ'!$D$7:$L$37,6,FALSE)</f>
        <v>1</v>
      </c>
      <c r="H15" s="333"/>
      <c r="I15" s="351"/>
      <c r="J15" s="354"/>
      <c r="K15" s="346"/>
    </row>
    <row r="16" spans="1:11" s="1" customFormat="1" ht="27">
      <c r="A16" s="27">
        <v>10</v>
      </c>
      <c r="B16" s="38" t="s">
        <v>28</v>
      </c>
      <c r="C16" s="41" t="s">
        <v>99</v>
      </c>
      <c r="D16" s="68">
        <v>7310501</v>
      </c>
      <c r="E16" s="64">
        <v>402</v>
      </c>
      <c r="F16" s="64" t="s">
        <v>256</v>
      </c>
      <c r="G16" s="73">
        <f>VLOOKUP(D16,'7. Phân bổ'!$D$7:$L$37,6,FALSE)</f>
        <v>2</v>
      </c>
      <c r="H16" s="333"/>
      <c r="I16" s="351"/>
      <c r="J16" s="354"/>
      <c r="K16" s="346"/>
    </row>
    <row r="17" spans="1:11" ht="27">
      <c r="A17" s="46">
        <v>11</v>
      </c>
      <c r="B17" s="38" t="s">
        <v>28</v>
      </c>
      <c r="C17" s="41" t="s">
        <v>102</v>
      </c>
      <c r="D17" s="68">
        <v>7310630</v>
      </c>
      <c r="E17" s="64">
        <v>402</v>
      </c>
      <c r="F17" s="64" t="s">
        <v>256</v>
      </c>
      <c r="G17" s="73">
        <f>VLOOKUP(D17,'7. Phân bổ'!$D$7:$L$37,6,FALSE)</f>
        <v>4</v>
      </c>
      <c r="H17" s="333"/>
      <c r="I17" s="351"/>
      <c r="J17" s="354"/>
      <c r="K17" s="346"/>
    </row>
    <row r="18" spans="1:11" ht="27">
      <c r="A18" s="39">
        <v>12</v>
      </c>
      <c r="B18" s="74" t="s">
        <v>28</v>
      </c>
      <c r="C18" s="75" t="s">
        <v>106</v>
      </c>
      <c r="D18" s="71">
        <v>7320101</v>
      </c>
      <c r="E18" s="64">
        <v>402</v>
      </c>
      <c r="F18" s="64" t="s">
        <v>256</v>
      </c>
      <c r="G18" s="73">
        <f>VLOOKUP(D18,'7. Phân bổ'!$D$7:$L$37,6,FALSE)</f>
        <v>3</v>
      </c>
      <c r="H18" s="333"/>
      <c r="I18" s="351"/>
      <c r="J18" s="354"/>
      <c r="K18" s="346"/>
    </row>
    <row r="19" spans="1:11" ht="27">
      <c r="A19" s="60">
        <v>13</v>
      </c>
      <c r="B19" s="60" t="s">
        <v>28</v>
      </c>
      <c r="C19" s="55" t="s">
        <v>130</v>
      </c>
      <c r="D19" s="72">
        <v>7520401</v>
      </c>
      <c r="E19" s="64">
        <v>402</v>
      </c>
      <c r="F19" s="64" t="s">
        <v>256</v>
      </c>
      <c r="G19" s="73">
        <f>VLOOKUP(D19,'7. Phân bổ'!$D$7:$L$37,6,FALSE)</f>
        <v>1</v>
      </c>
      <c r="H19" s="349"/>
      <c r="I19" s="352"/>
      <c r="J19" s="355"/>
      <c r="K19" s="347"/>
    </row>
    <row r="20" spans="1:11" ht="19.5" customHeight="1">
      <c r="A20" s="10" t="s">
        <v>128</v>
      </c>
      <c r="B20" s="11"/>
      <c r="C20" s="12"/>
      <c r="D20" s="12"/>
      <c r="E20" s="12"/>
      <c r="F20" s="12"/>
      <c r="G20" s="11"/>
      <c r="H20" s="11"/>
      <c r="I20" s="11"/>
      <c r="J20" s="11"/>
      <c r="K20" s="11"/>
    </row>
    <row r="21" spans="1:11" ht="39.75" customHeight="1">
      <c r="A21" s="348" t="s">
        <v>129</v>
      </c>
      <c r="B21" s="348"/>
      <c r="C21" s="348"/>
      <c r="D21" s="348"/>
      <c r="E21" s="348"/>
      <c r="F21" s="348"/>
      <c r="G21" s="348"/>
      <c r="H21" s="348"/>
      <c r="I21" s="348"/>
      <c r="J21" s="348"/>
      <c r="K21" s="348"/>
    </row>
    <row r="22" spans="10:11" ht="13.5">
      <c r="J22" s="3"/>
      <c r="K22" s="53"/>
    </row>
  </sheetData>
  <sheetProtection/>
  <mergeCells count="7">
    <mergeCell ref="K7:K19"/>
    <mergeCell ref="A21:K21"/>
    <mergeCell ref="A1:K1"/>
    <mergeCell ref="A2:K2"/>
    <mergeCell ref="H7:H19"/>
    <mergeCell ref="I7:I19"/>
    <mergeCell ref="J7:J19"/>
  </mergeCells>
  <printOptions/>
  <pageMargins left="0.1968503937007874" right="0.1968503937007874" top="0.1968503937007874" bottom="0.46" header="0" footer="0.2"/>
  <pageSetup fitToHeight="14" fitToWidth="1" horizontalDpi="600" verticalDpi="600" orientation="landscape" paperSize="9" scale="60"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20">
      <selection activeCell="K32" sqref="K32"/>
    </sheetView>
  </sheetViews>
  <sheetFormatPr defaultColWidth="9.28125" defaultRowHeight="12.75"/>
  <cols>
    <col min="1" max="1" width="5.421875" style="3" customWidth="1"/>
    <col min="2" max="2" width="8.421875" style="3" customWidth="1"/>
    <col min="3" max="3" width="21.421875" style="3" customWidth="1"/>
    <col min="4" max="4" width="8.7109375" style="6" customWidth="1"/>
    <col min="5" max="5" width="7.140625" style="6" customWidth="1"/>
    <col min="6" max="6" width="22.8515625" style="6" customWidth="1"/>
    <col min="7" max="7" width="8.140625" style="6" bestFit="1" customWidth="1"/>
    <col min="8" max="8" width="38.140625" style="6" customWidth="1"/>
    <col min="9" max="9" width="13.140625" style="3" customWidth="1"/>
    <col min="10" max="10" width="13.421875" style="3" bestFit="1" customWidth="1"/>
    <col min="11" max="11" width="16.28125" style="3" bestFit="1" customWidth="1"/>
    <col min="12" max="12" width="15.7109375" style="53" customWidth="1"/>
    <col min="13" max="16384" width="9.28125" style="3" customWidth="1"/>
  </cols>
  <sheetData>
    <row r="1" spans="1:12" ht="21">
      <c r="A1" s="358" t="s">
        <v>0</v>
      </c>
      <c r="B1" s="358"/>
      <c r="C1" s="358"/>
      <c r="D1" s="358"/>
      <c r="E1" s="358"/>
      <c r="F1" s="358"/>
      <c r="G1" s="358"/>
      <c r="H1" s="358"/>
      <c r="I1" s="358"/>
      <c r="J1" s="358"/>
      <c r="K1" s="358"/>
      <c r="L1" s="358"/>
    </row>
    <row r="2" spans="1:12" ht="42" customHeight="1">
      <c r="A2" s="359" t="s">
        <v>226</v>
      </c>
      <c r="B2" s="359"/>
      <c r="C2" s="359"/>
      <c r="D2" s="359"/>
      <c r="E2" s="359"/>
      <c r="F2" s="359"/>
      <c r="G2" s="359"/>
      <c r="H2" s="359"/>
      <c r="I2" s="359"/>
      <c r="J2" s="359"/>
      <c r="K2" s="359"/>
      <c r="L2" s="359"/>
    </row>
    <row r="3" spans="1:12" s="8" customFormat="1" ht="21" customHeight="1">
      <c r="A3" s="87" t="s">
        <v>321</v>
      </c>
      <c r="B3" s="87"/>
      <c r="C3" s="102"/>
      <c r="D3" s="103"/>
      <c r="E3" s="103"/>
      <c r="F3" s="103"/>
      <c r="G3" s="103"/>
      <c r="H3" s="103"/>
      <c r="I3" s="102"/>
      <c r="J3" s="104"/>
      <c r="K3" s="103"/>
      <c r="L3" s="103"/>
    </row>
    <row r="4" spans="1:12" ht="47.25" customHeight="1">
      <c r="A4" s="88" t="s">
        <v>1</v>
      </c>
      <c r="B4" s="88" t="s">
        <v>19</v>
      </c>
      <c r="C4" s="88" t="s">
        <v>25</v>
      </c>
      <c r="D4" s="88" t="s">
        <v>4</v>
      </c>
      <c r="E4" s="88" t="s">
        <v>137</v>
      </c>
      <c r="F4" s="88" t="s">
        <v>138</v>
      </c>
      <c r="G4" s="88" t="s">
        <v>18</v>
      </c>
      <c r="H4" s="88" t="s">
        <v>145</v>
      </c>
      <c r="I4" s="88" t="s">
        <v>22</v>
      </c>
      <c r="J4" s="88" t="s">
        <v>3</v>
      </c>
      <c r="K4" s="88" t="s">
        <v>6</v>
      </c>
      <c r="L4" s="88" t="s">
        <v>7</v>
      </c>
    </row>
    <row r="5" spans="1:12" ht="13.5">
      <c r="A5" s="89" t="s">
        <v>5</v>
      </c>
      <c r="B5" s="89" t="s">
        <v>8</v>
      </c>
      <c r="C5" s="89" t="s">
        <v>9</v>
      </c>
      <c r="D5" s="89" t="s">
        <v>10</v>
      </c>
      <c r="E5" s="89" t="s">
        <v>11</v>
      </c>
      <c r="F5" s="89" t="s">
        <v>12</v>
      </c>
      <c r="G5" s="89" t="s">
        <v>13</v>
      </c>
      <c r="H5" s="89" t="s">
        <v>14</v>
      </c>
      <c r="I5" s="89" t="s">
        <v>15</v>
      </c>
      <c r="J5" s="89" t="s">
        <v>20</v>
      </c>
      <c r="K5" s="89" t="s">
        <v>21</v>
      </c>
      <c r="L5" s="89" t="s">
        <v>131</v>
      </c>
    </row>
    <row r="6" spans="1:12" s="56" customFormat="1" ht="27">
      <c r="A6" s="89" t="s">
        <v>51</v>
      </c>
      <c r="B6" s="90" t="s">
        <v>28</v>
      </c>
      <c r="C6" s="91" t="s">
        <v>52</v>
      </c>
      <c r="D6" s="89"/>
      <c r="E6" s="89"/>
      <c r="F6" s="89"/>
      <c r="G6" s="92">
        <f>SUM(G7:G24)</f>
        <v>125</v>
      </c>
      <c r="H6" s="92"/>
      <c r="I6" s="89"/>
      <c r="J6" s="89"/>
      <c r="K6" s="93"/>
      <c r="L6" s="89"/>
    </row>
    <row r="7" spans="1:12" s="56" customFormat="1" ht="54.75">
      <c r="A7" s="264">
        <v>1</v>
      </c>
      <c r="B7" s="296" t="s">
        <v>28</v>
      </c>
      <c r="C7" s="290" t="s">
        <v>275</v>
      </c>
      <c r="D7" s="291">
        <v>7140222</v>
      </c>
      <c r="E7" s="212">
        <v>505</v>
      </c>
      <c r="F7" s="212" t="s">
        <v>255</v>
      </c>
      <c r="G7" s="308">
        <f>VLOOKUP(D7,'7. Phân bổ'!$D$7:$K$37,7,FALSE)</f>
        <v>3</v>
      </c>
      <c r="H7" s="205" t="s">
        <v>320</v>
      </c>
      <c r="I7" s="309"/>
      <c r="J7" s="309"/>
      <c r="K7" s="265"/>
      <c r="L7" s="309"/>
    </row>
    <row r="8" spans="1:12" s="1" customFormat="1" ht="41.25">
      <c r="A8" s="94">
        <v>2</v>
      </c>
      <c r="B8" s="93" t="s">
        <v>28</v>
      </c>
      <c r="C8" s="101" t="s">
        <v>53</v>
      </c>
      <c r="D8" s="95">
        <v>7140202</v>
      </c>
      <c r="E8" s="95">
        <v>505</v>
      </c>
      <c r="F8" s="204" t="s">
        <v>255</v>
      </c>
      <c r="G8" s="96">
        <f>VLOOKUP(D8,'7. Phân bổ'!$D$7:$K$37,7,FALSE)</f>
        <v>34</v>
      </c>
      <c r="H8" s="298" t="s">
        <v>233</v>
      </c>
      <c r="I8" s="360" t="s">
        <v>254</v>
      </c>
      <c r="J8" s="361" t="s">
        <v>127</v>
      </c>
      <c r="K8" s="362" t="s">
        <v>237</v>
      </c>
      <c r="L8" s="357"/>
    </row>
    <row r="9" spans="1:12" s="1" customFormat="1" ht="41.25">
      <c r="A9" s="93">
        <v>3</v>
      </c>
      <c r="B9" s="93" t="s">
        <v>28</v>
      </c>
      <c r="C9" s="101" t="s">
        <v>33</v>
      </c>
      <c r="D9" s="95">
        <v>7140205</v>
      </c>
      <c r="E9" s="95">
        <v>505</v>
      </c>
      <c r="F9" s="211" t="s">
        <v>255</v>
      </c>
      <c r="G9" s="96">
        <f>VLOOKUP(D9,'7. Phân bổ'!$D$7:$K$37,7,FALSE)</f>
        <v>3</v>
      </c>
      <c r="H9" s="298" t="s">
        <v>234</v>
      </c>
      <c r="I9" s="360"/>
      <c r="J9" s="361"/>
      <c r="K9" s="363"/>
      <c r="L9" s="357"/>
    </row>
    <row r="10" spans="1:12" s="1" customFormat="1" ht="41.25">
      <c r="A10" s="94">
        <v>4</v>
      </c>
      <c r="B10" s="93" t="s">
        <v>28</v>
      </c>
      <c r="C10" s="101" t="s">
        <v>57</v>
      </c>
      <c r="D10" s="95">
        <v>7140209</v>
      </c>
      <c r="E10" s="95">
        <v>505</v>
      </c>
      <c r="F10" s="211" t="s">
        <v>255</v>
      </c>
      <c r="G10" s="96">
        <f>VLOOKUP(D10,'7. Phân bổ'!$D$7:$K$37,7,FALSE)</f>
        <v>8</v>
      </c>
      <c r="H10" s="298" t="s">
        <v>235</v>
      </c>
      <c r="I10" s="360"/>
      <c r="J10" s="361"/>
      <c r="K10" s="363"/>
      <c r="L10" s="357"/>
    </row>
    <row r="11" spans="1:12" ht="41.25">
      <c r="A11" s="93">
        <v>5</v>
      </c>
      <c r="B11" s="93" t="s">
        <v>28</v>
      </c>
      <c r="C11" s="101" t="s">
        <v>45</v>
      </c>
      <c r="D11" s="95">
        <v>7140210</v>
      </c>
      <c r="E11" s="95">
        <v>505</v>
      </c>
      <c r="F11" s="211" t="s">
        <v>255</v>
      </c>
      <c r="G11" s="96">
        <f>VLOOKUP(D11,'7. Phân bổ'!$D$7:$K$37,7,FALSE)</f>
        <v>3</v>
      </c>
      <c r="H11" s="298" t="s">
        <v>240</v>
      </c>
      <c r="I11" s="360"/>
      <c r="J11" s="361"/>
      <c r="K11" s="363"/>
      <c r="L11" s="357"/>
    </row>
    <row r="12" spans="1:12" s="1" customFormat="1" ht="41.25">
      <c r="A12" s="94">
        <v>6</v>
      </c>
      <c r="B12" s="93" t="s">
        <v>28</v>
      </c>
      <c r="C12" s="101" t="s">
        <v>61</v>
      </c>
      <c r="D12" s="95">
        <v>7140211</v>
      </c>
      <c r="E12" s="95">
        <v>505</v>
      </c>
      <c r="F12" s="211" t="s">
        <v>255</v>
      </c>
      <c r="G12" s="96">
        <f>VLOOKUP(D12,'7. Phân bổ'!$D$7:$K$37,7,FALSE)</f>
        <v>3</v>
      </c>
      <c r="H12" s="298" t="s">
        <v>236</v>
      </c>
      <c r="I12" s="360"/>
      <c r="J12" s="361"/>
      <c r="K12" s="363"/>
      <c r="L12" s="357"/>
    </row>
    <row r="13" spans="1:12" s="1" customFormat="1" ht="41.25">
      <c r="A13" s="93">
        <v>7</v>
      </c>
      <c r="B13" s="93" t="s">
        <v>28</v>
      </c>
      <c r="C13" s="101" t="s">
        <v>175</v>
      </c>
      <c r="D13" s="95">
        <v>7140212</v>
      </c>
      <c r="E13" s="95">
        <v>505</v>
      </c>
      <c r="F13" s="211" t="s">
        <v>255</v>
      </c>
      <c r="G13" s="96">
        <f>VLOOKUP(D13,'7. Phân bổ'!$D$7:$K$37,7,FALSE)</f>
        <v>3</v>
      </c>
      <c r="H13" s="298" t="s">
        <v>239</v>
      </c>
      <c r="I13" s="360"/>
      <c r="J13" s="361"/>
      <c r="K13" s="363"/>
      <c r="L13" s="357"/>
    </row>
    <row r="14" spans="1:13" s="1" customFormat="1" ht="41.25">
      <c r="A14" s="94">
        <v>8</v>
      </c>
      <c r="B14" s="93" t="s">
        <v>28</v>
      </c>
      <c r="C14" s="101" t="s">
        <v>37</v>
      </c>
      <c r="D14" s="95">
        <v>7140213</v>
      </c>
      <c r="E14" s="95">
        <v>505</v>
      </c>
      <c r="F14" s="211" t="s">
        <v>255</v>
      </c>
      <c r="G14" s="96">
        <f>VLOOKUP(D14,'7. Phân bổ'!$D$7:$K$37,7,FALSE)</f>
        <v>3</v>
      </c>
      <c r="H14" s="298" t="s">
        <v>253</v>
      </c>
      <c r="I14" s="360"/>
      <c r="J14" s="361"/>
      <c r="K14" s="363"/>
      <c r="L14" s="357"/>
      <c r="M14" s="2"/>
    </row>
    <row r="15" spans="1:12" s="11" customFormat="1" ht="41.25">
      <c r="A15" s="93">
        <v>9</v>
      </c>
      <c r="B15" s="93" t="s">
        <v>28</v>
      </c>
      <c r="C15" s="101" t="s">
        <v>44</v>
      </c>
      <c r="D15" s="95">
        <v>7140217</v>
      </c>
      <c r="E15" s="95">
        <v>505</v>
      </c>
      <c r="F15" s="211" t="s">
        <v>255</v>
      </c>
      <c r="G15" s="96">
        <f>VLOOKUP(D15,'7. Phân bổ'!$D$7:$K$37,7,FALSE)</f>
        <v>8</v>
      </c>
      <c r="H15" s="298" t="s">
        <v>251</v>
      </c>
      <c r="I15" s="360"/>
      <c r="J15" s="361"/>
      <c r="K15" s="363"/>
      <c r="L15" s="357"/>
    </row>
    <row r="16" spans="1:12" s="1" customFormat="1" ht="41.25">
      <c r="A16" s="94">
        <v>10</v>
      </c>
      <c r="B16" s="93" t="s">
        <v>28</v>
      </c>
      <c r="C16" s="101" t="s">
        <v>71</v>
      </c>
      <c r="D16" s="95">
        <v>7140218</v>
      </c>
      <c r="E16" s="95">
        <v>505</v>
      </c>
      <c r="F16" s="211" t="s">
        <v>255</v>
      </c>
      <c r="G16" s="96">
        <f>VLOOKUP(D16,'7. Phân bổ'!$D$7:$K$37,7,FALSE)</f>
        <v>3</v>
      </c>
      <c r="H16" s="298" t="s">
        <v>252</v>
      </c>
      <c r="I16" s="360"/>
      <c r="J16" s="361"/>
      <c r="K16" s="363"/>
      <c r="L16" s="357"/>
    </row>
    <row r="17" spans="1:12" s="1" customFormat="1" ht="41.25">
      <c r="A17" s="93">
        <v>11</v>
      </c>
      <c r="B17" s="93" t="s">
        <v>28</v>
      </c>
      <c r="C17" s="101" t="s">
        <v>74</v>
      </c>
      <c r="D17" s="95">
        <v>7140219</v>
      </c>
      <c r="E17" s="95">
        <v>505</v>
      </c>
      <c r="F17" s="211" t="s">
        <v>255</v>
      </c>
      <c r="G17" s="96">
        <f>VLOOKUP(D17,'7. Phân bổ'!$D$7:$K$37,7,FALSE)</f>
        <v>4</v>
      </c>
      <c r="H17" s="298" t="s">
        <v>238</v>
      </c>
      <c r="I17" s="360"/>
      <c r="J17" s="361"/>
      <c r="K17" s="363"/>
      <c r="L17" s="357"/>
    </row>
    <row r="18" spans="1:12" ht="54.75">
      <c r="A18" s="94">
        <v>12</v>
      </c>
      <c r="B18" s="93" t="s">
        <v>28</v>
      </c>
      <c r="C18" s="101" t="s">
        <v>78</v>
      </c>
      <c r="D18" s="95">
        <v>7140201</v>
      </c>
      <c r="E18" s="95">
        <v>505</v>
      </c>
      <c r="F18" s="211" t="s">
        <v>255</v>
      </c>
      <c r="G18" s="96">
        <f>VLOOKUP(D18,'7. Phân bổ'!$D$7:$K$37,7,FALSE)</f>
        <v>15</v>
      </c>
      <c r="H18" s="298" t="s">
        <v>116</v>
      </c>
      <c r="I18" s="360"/>
      <c r="J18" s="361"/>
      <c r="K18" s="363"/>
      <c r="L18" s="357"/>
    </row>
    <row r="19" spans="1:12" ht="54.75">
      <c r="A19" s="93">
        <v>13</v>
      </c>
      <c r="B19" s="93" t="s">
        <v>28</v>
      </c>
      <c r="C19" s="101" t="s">
        <v>81</v>
      </c>
      <c r="D19" s="95">
        <v>7140221</v>
      </c>
      <c r="E19" s="95">
        <v>505</v>
      </c>
      <c r="F19" s="211" t="s">
        <v>255</v>
      </c>
      <c r="G19" s="96">
        <f>VLOOKUP(D19,'7. Phân bổ'!$D$7:$K$37,7,FALSE)</f>
        <v>5</v>
      </c>
      <c r="H19" s="298" t="s">
        <v>316</v>
      </c>
      <c r="I19" s="360"/>
      <c r="J19" s="361"/>
      <c r="K19" s="363"/>
      <c r="L19" s="357"/>
    </row>
    <row r="20" spans="1:12" ht="41.25">
      <c r="A20" s="94">
        <v>14</v>
      </c>
      <c r="B20" s="93" t="s">
        <v>28</v>
      </c>
      <c r="C20" s="101" t="s">
        <v>50</v>
      </c>
      <c r="D20" s="95">
        <v>7140247</v>
      </c>
      <c r="E20" s="95">
        <v>505</v>
      </c>
      <c r="F20" s="211" t="s">
        <v>255</v>
      </c>
      <c r="G20" s="96">
        <f>VLOOKUP(D20,'7. Phân bổ'!$D$7:$K$37,7,FALSE)</f>
        <v>8</v>
      </c>
      <c r="H20" s="299" t="s">
        <v>242</v>
      </c>
      <c r="I20" s="360"/>
      <c r="J20" s="361"/>
      <c r="K20" s="363"/>
      <c r="L20" s="357"/>
    </row>
    <row r="21" spans="1:12" ht="41.25">
      <c r="A21" s="93">
        <v>15</v>
      </c>
      <c r="B21" s="93" t="s">
        <v>28</v>
      </c>
      <c r="C21" s="101" t="s">
        <v>84</v>
      </c>
      <c r="D21" s="95">
        <v>7140249</v>
      </c>
      <c r="E21" s="95">
        <v>505</v>
      </c>
      <c r="F21" s="211" t="s">
        <v>255</v>
      </c>
      <c r="G21" s="96">
        <f>VLOOKUP(D21,'7. Phân bổ'!$D$7:$K$37,7,FALSE)</f>
        <v>8</v>
      </c>
      <c r="H21" s="298" t="s">
        <v>249</v>
      </c>
      <c r="I21" s="360"/>
      <c r="J21" s="361"/>
      <c r="K21" s="363"/>
      <c r="L21" s="357"/>
    </row>
    <row r="22" spans="1:12" ht="41.25">
      <c r="A22" s="94">
        <v>16</v>
      </c>
      <c r="B22" s="93" t="s">
        <v>28</v>
      </c>
      <c r="C22" s="101" t="s">
        <v>34</v>
      </c>
      <c r="D22" s="95">
        <v>7140204</v>
      </c>
      <c r="E22" s="95">
        <v>505</v>
      </c>
      <c r="F22" s="211" t="s">
        <v>255</v>
      </c>
      <c r="G22" s="96">
        <f>VLOOKUP(D22,'7. Phân bổ'!$D$7:$K$37,7,FALSE)</f>
        <v>4</v>
      </c>
      <c r="H22" s="298" t="s">
        <v>234</v>
      </c>
      <c r="I22" s="360"/>
      <c r="J22" s="361"/>
      <c r="K22" s="363"/>
      <c r="L22" s="357"/>
    </row>
    <row r="23" spans="1:12" ht="54.75">
      <c r="A23" s="93">
        <v>17</v>
      </c>
      <c r="B23" s="93" t="s">
        <v>28</v>
      </c>
      <c r="C23" s="101" t="s">
        <v>30</v>
      </c>
      <c r="D23" s="95">
        <v>7140206</v>
      </c>
      <c r="E23" s="95">
        <v>505</v>
      </c>
      <c r="F23" s="211" t="s">
        <v>255</v>
      </c>
      <c r="G23" s="96">
        <f>VLOOKUP(D23,'7. Phân bổ'!$D$7:$K$37,7,FALSE)</f>
        <v>4</v>
      </c>
      <c r="H23" s="101" t="s">
        <v>319</v>
      </c>
      <c r="I23" s="360"/>
      <c r="J23" s="361"/>
      <c r="K23" s="363"/>
      <c r="L23" s="357"/>
    </row>
    <row r="24" spans="1:12" ht="41.25">
      <c r="A24" s="94">
        <v>18</v>
      </c>
      <c r="B24" s="93" t="s">
        <v>28</v>
      </c>
      <c r="C24" s="101" t="s">
        <v>176</v>
      </c>
      <c r="D24" s="95">
        <v>7140250</v>
      </c>
      <c r="E24" s="95">
        <v>505</v>
      </c>
      <c r="F24" s="211" t="s">
        <v>255</v>
      </c>
      <c r="G24" s="96">
        <f>VLOOKUP(D24,'7. Phân bổ'!$D$7:$K$37,7,FALSE)</f>
        <v>6</v>
      </c>
      <c r="H24" s="101" t="s">
        <v>241</v>
      </c>
      <c r="I24" s="360"/>
      <c r="J24" s="361"/>
      <c r="K24" s="364"/>
      <c r="L24" s="60"/>
    </row>
    <row r="25" spans="1:12" ht="13.5">
      <c r="A25" s="98" t="s">
        <v>128</v>
      </c>
      <c r="B25" s="1"/>
      <c r="C25" s="99"/>
      <c r="D25" s="99"/>
      <c r="E25" s="99"/>
      <c r="F25" s="99"/>
      <c r="G25" s="1"/>
      <c r="H25" s="1"/>
      <c r="I25" s="1"/>
      <c r="J25" s="1"/>
      <c r="K25" s="1"/>
      <c r="L25" s="1"/>
    </row>
    <row r="26" spans="1:12" ht="71.25" customHeight="1">
      <c r="A26" s="356" t="s">
        <v>311</v>
      </c>
      <c r="B26" s="356"/>
      <c r="C26" s="356"/>
      <c r="D26" s="356"/>
      <c r="E26" s="356"/>
      <c r="F26" s="356"/>
      <c r="G26" s="356"/>
      <c r="H26" s="356"/>
      <c r="I26" s="356"/>
      <c r="J26" s="356"/>
      <c r="K26" s="356"/>
      <c r="L26" s="356"/>
    </row>
  </sheetData>
  <sheetProtection/>
  <mergeCells count="7">
    <mergeCell ref="A26:L26"/>
    <mergeCell ref="L8:L23"/>
    <mergeCell ref="A1:L1"/>
    <mergeCell ref="A2:L2"/>
    <mergeCell ref="I8:I24"/>
    <mergeCell ref="J8:J24"/>
    <mergeCell ref="K8:K24"/>
  </mergeCells>
  <printOptions horizontalCentered="1"/>
  <pageMargins left="0.2" right="0.1" top="0.5" bottom="0.5" header="0.3" footer="0.3"/>
  <pageSetup fitToHeight="0"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dimension ref="A1:L59"/>
  <sheetViews>
    <sheetView zoomScalePageLayoutView="0" workbookViewId="0" topLeftCell="A55">
      <selection activeCell="A1" sqref="A1:L1"/>
    </sheetView>
  </sheetViews>
  <sheetFormatPr defaultColWidth="14.28125" defaultRowHeight="12.75"/>
  <cols>
    <col min="1" max="2" width="14.28125" style="200" customWidth="1"/>
    <col min="3" max="3" width="29.57421875" style="200" bestFit="1" customWidth="1"/>
    <col min="4" max="5" width="14.28125" style="194" customWidth="1"/>
    <col min="6" max="6" width="14.28125" style="200" customWidth="1"/>
    <col min="7" max="7" width="44.28125" style="200" customWidth="1"/>
    <col min="8" max="11" width="14.28125" style="200" customWidth="1"/>
    <col min="12" max="12" width="14.28125" style="210" customWidth="1"/>
    <col min="13" max="16384" width="14.28125" style="200" customWidth="1"/>
  </cols>
  <sheetData>
    <row r="1" spans="1:12" ht="21">
      <c r="A1" s="365" t="s">
        <v>0</v>
      </c>
      <c r="B1" s="365"/>
      <c r="C1" s="365"/>
      <c r="D1" s="365"/>
      <c r="E1" s="365"/>
      <c r="F1" s="365"/>
      <c r="G1" s="365"/>
      <c r="H1" s="365"/>
      <c r="I1" s="365"/>
      <c r="J1" s="365"/>
      <c r="K1" s="365"/>
      <c r="L1" s="365"/>
    </row>
    <row r="2" spans="1:12" ht="17.25">
      <c r="A2" s="366" t="s">
        <v>250</v>
      </c>
      <c r="B2" s="366"/>
      <c r="C2" s="366"/>
      <c r="D2" s="366"/>
      <c r="E2" s="366"/>
      <c r="F2" s="366"/>
      <c r="G2" s="366"/>
      <c r="H2" s="366"/>
      <c r="I2" s="366"/>
      <c r="J2" s="366"/>
      <c r="K2" s="366"/>
      <c r="L2" s="366"/>
    </row>
    <row r="3" spans="1:11" s="206" customFormat="1" ht="21" customHeight="1">
      <c r="A3" s="87" t="s">
        <v>270</v>
      </c>
      <c r="C3" s="201"/>
      <c r="D3" s="203"/>
      <c r="E3" s="201"/>
      <c r="F3" s="201"/>
      <c r="G3" s="207"/>
      <c r="H3" s="201"/>
      <c r="I3" s="201"/>
      <c r="J3" s="201"/>
      <c r="K3" s="201"/>
    </row>
    <row r="4" spans="1:12" ht="47.25" customHeight="1">
      <c r="A4" s="90" t="s">
        <v>1</v>
      </c>
      <c r="B4" s="90" t="s">
        <v>19</v>
      </c>
      <c r="C4" s="90" t="s">
        <v>25</v>
      </c>
      <c r="D4" s="90" t="s">
        <v>4</v>
      </c>
      <c r="E4" s="90" t="s">
        <v>18</v>
      </c>
      <c r="F4" s="90" t="s">
        <v>145</v>
      </c>
      <c r="G4" s="90" t="s">
        <v>146</v>
      </c>
      <c r="H4" s="90" t="s">
        <v>22</v>
      </c>
      <c r="I4" s="90" t="s">
        <v>155</v>
      </c>
      <c r="J4" s="90" t="s">
        <v>3</v>
      </c>
      <c r="K4" s="90" t="s">
        <v>6</v>
      </c>
      <c r="L4" s="90" t="s">
        <v>7</v>
      </c>
    </row>
    <row r="5" spans="1:12" ht="13.5">
      <c r="A5" s="89" t="s">
        <v>5</v>
      </c>
      <c r="B5" s="89" t="s">
        <v>8</v>
      </c>
      <c r="C5" s="89" t="s">
        <v>9</v>
      </c>
      <c r="D5" s="89" t="s">
        <v>10</v>
      </c>
      <c r="E5" s="89" t="s">
        <v>11</v>
      </c>
      <c r="F5" s="89" t="s">
        <v>12</v>
      </c>
      <c r="G5" s="89" t="s">
        <v>13</v>
      </c>
      <c r="H5" s="89" t="s">
        <v>14</v>
      </c>
      <c r="I5" s="89" t="s">
        <v>15</v>
      </c>
      <c r="J5" s="89" t="s">
        <v>20</v>
      </c>
      <c r="K5" s="89" t="s">
        <v>21</v>
      </c>
      <c r="L5" s="89" t="s">
        <v>131</v>
      </c>
    </row>
    <row r="6" spans="1:12" s="202" customFormat="1" ht="24" customHeight="1">
      <c r="A6" s="90" t="s">
        <v>23</v>
      </c>
      <c r="B6" s="89" t="s">
        <v>28</v>
      </c>
      <c r="C6" s="91" t="s">
        <v>52</v>
      </c>
      <c r="D6" s="89"/>
      <c r="E6" s="300">
        <f>'7. Phân bổ'!K6</f>
        <v>42</v>
      </c>
      <c r="F6" s="301"/>
      <c r="G6" s="301"/>
      <c r="H6" s="301"/>
      <c r="I6" s="301"/>
      <c r="J6" s="301"/>
      <c r="K6" s="302"/>
      <c r="L6" s="303"/>
    </row>
    <row r="7" spans="1:12" ht="22.5" customHeight="1">
      <c r="A7" s="95">
        <v>1</v>
      </c>
      <c r="B7" s="93" t="s">
        <v>28</v>
      </c>
      <c r="C7" s="101" t="s">
        <v>147</v>
      </c>
      <c r="D7" s="95">
        <v>7440112</v>
      </c>
      <c r="E7" s="331" t="s">
        <v>285</v>
      </c>
      <c r="F7" s="325"/>
      <c r="G7" s="368" t="s">
        <v>286</v>
      </c>
      <c r="H7" s="368" t="s">
        <v>172</v>
      </c>
      <c r="I7" s="331" t="s">
        <v>156</v>
      </c>
      <c r="J7" s="368" t="s">
        <v>157</v>
      </c>
      <c r="K7" s="368"/>
      <c r="L7" s="325"/>
    </row>
    <row r="8" spans="1:12" ht="27" customHeight="1">
      <c r="A8" s="95">
        <v>2</v>
      </c>
      <c r="B8" s="93" t="s">
        <v>28</v>
      </c>
      <c r="C8" s="101" t="s">
        <v>24</v>
      </c>
      <c r="D8" s="95">
        <v>7420201</v>
      </c>
      <c r="E8" s="331"/>
      <c r="F8" s="367"/>
      <c r="G8" s="369"/>
      <c r="H8" s="369"/>
      <c r="I8" s="331"/>
      <c r="J8" s="369"/>
      <c r="K8" s="369"/>
      <c r="L8" s="367"/>
    </row>
    <row r="9" spans="1:12" ht="30.75" customHeight="1">
      <c r="A9" s="95">
        <v>3</v>
      </c>
      <c r="B9" s="93" t="s">
        <v>28</v>
      </c>
      <c r="C9" s="101" t="s">
        <v>107</v>
      </c>
      <c r="D9" s="95">
        <v>7850101</v>
      </c>
      <c r="E9" s="331"/>
      <c r="F9" s="367"/>
      <c r="G9" s="369"/>
      <c r="H9" s="369"/>
      <c r="I9" s="331"/>
      <c r="J9" s="369"/>
      <c r="K9" s="369"/>
      <c r="L9" s="367"/>
    </row>
    <row r="10" spans="1:12" ht="13.5">
      <c r="A10" s="95">
        <v>4</v>
      </c>
      <c r="B10" s="93" t="s">
        <v>28</v>
      </c>
      <c r="C10" s="101" t="s">
        <v>130</v>
      </c>
      <c r="D10" s="97">
        <v>7520401</v>
      </c>
      <c r="E10" s="331"/>
      <c r="F10" s="367"/>
      <c r="G10" s="370"/>
      <c r="H10" s="369"/>
      <c r="I10" s="331"/>
      <c r="J10" s="369"/>
      <c r="K10" s="369"/>
      <c r="L10" s="367"/>
    </row>
    <row r="11" spans="1:12" ht="16.5" customHeight="1">
      <c r="A11" s="95">
        <v>5</v>
      </c>
      <c r="B11" s="93" t="s">
        <v>28</v>
      </c>
      <c r="C11" s="101" t="s">
        <v>32</v>
      </c>
      <c r="D11" s="95">
        <v>7310630</v>
      </c>
      <c r="E11" s="331"/>
      <c r="F11" s="367"/>
      <c r="G11" s="368" t="s">
        <v>287</v>
      </c>
      <c r="H11" s="369"/>
      <c r="I11" s="331"/>
      <c r="J11" s="369"/>
      <c r="K11" s="369"/>
      <c r="L11" s="367"/>
    </row>
    <row r="12" spans="1:12" ht="13.5">
      <c r="A12" s="95">
        <v>6</v>
      </c>
      <c r="B12" s="93" t="s">
        <v>28</v>
      </c>
      <c r="C12" s="101" t="s">
        <v>148</v>
      </c>
      <c r="D12" s="95">
        <v>7229030</v>
      </c>
      <c r="E12" s="331"/>
      <c r="F12" s="367"/>
      <c r="G12" s="369"/>
      <c r="H12" s="369"/>
      <c r="I12" s="331"/>
      <c r="J12" s="369"/>
      <c r="K12" s="369"/>
      <c r="L12" s="367"/>
    </row>
    <row r="13" spans="1:12" ht="13.5">
      <c r="A13" s="95">
        <v>7</v>
      </c>
      <c r="B13" s="93" t="s">
        <v>28</v>
      </c>
      <c r="C13" s="101" t="s">
        <v>40</v>
      </c>
      <c r="D13" s="95">
        <v>7229010</v>
      </c>
      <c r="E13" s="331"/>
      <c r="F13" s="367"/>
      <c r="G13" s="369"/>
      <c r="H13" s="369"/>
      <c r="I13" s="331"/>
      <c r="J13" s="369"/>
      <c r="K13" s="369"/>
      <c r="L13" s="367"/>
    </row>
    <row r="14" spans="1:12" ht="13.5">
      <c r="A14" s="95">
        <v>8</v>
      </c>
      <c r="B14" s="93" t="s">
        <v>28</v>
      </c>
      <c r="C14" s="101" t="s">
        <v>35</v>
      </c>
      <c r="D14" s="95">
        <v>7229040</v>
      </c>
      <c r="E14" s="331"/>
      <c r="F14" s="367"/>
      <c r="G14" s="369"/>
      <c r="H14" s="369"/>
      <c r="I14" s="331"/>
      <c r="J14" s="369"/>
      <c r="K14" s="369"/>
      <c r="L14" s="367"/>
    </row>
    <row r="15" spans="1:12" ht="13.5">
      <c r="A15" s="95">
        <v>9</v>
      </c>
      <c r="B15" s="93" t="s">
        <v>28</v>
      </c>
      <c r="C15" s="101" t="s">
        <v>106</v>
      </c>
      <c r="D15" s="95">
        <v>7320101</v>
      </c>
      <c r="E15" s="331"/>
      <c r="F15" s="367"/>
      <c r="G15" s="369"/>
      <c r="H15" s="369"/>
      <c r="I15" s="331"/>
      <c r="J15" s="369"/>
      <c r="K15" s="369"/>
      <c r="L15" s="367"/>
    </row>
    <row r="16" spans="1:12" ht="13.5">
      <c r="A16" s="95">
        <v>10</v>
      </c>
      <c r="B16" s="93" t="s">
        <v>28</v>
      </c>
      <c r="C16" s="101" t="s">
        <v>149</v>
      </c>
      <c r="D16" s="95">
        <v>7310501</v>
      </c>
      <c r="E16" s="331"/>
      <c r="F16" s="367"/>
      <c r="G16" s="370"/>
      <c r="H16" s="369"/>
      <c r="I16" s="331"/>
      <c r="J16" s="369"/>
      <c r="K16" s="369"/>
      <c r="L16" s="367"/>
    </row>
    <row r="17" spans="1:12" ht="54.75">
      <c r="A17" s="95">
        <v>11</v>
      </c>
      <c r="B17" s="93" t="s">
        <v>28</v>
      </c>
      <c r="C17" s="101" t="s">
        <v>46</v>
      </c>
      <c r="D17" s="95">
        <v>7480201</v>
      </c>
      <c r="E17" s="331"/>
      <c r="F17" s="367"/>
      <c r="G17" s="95" t="s">
        <v>288</v>
      </c>
      <c r="H17" s="369"/>
      <c r="I17" s="331"/>
      <c r="J17" s="369"/>
      <c r="K17" s="369"/>
      <c r="L17" s="367"/>
    </row>
    <row r="18" spans="1:12" ht="13.5">
      <c r="A18" s="95">
        <v>12</v>
      </c>
      <c r="B18" s="93" t="s">
        <v>28</v>
      </c>
      <c r="C18" s="306" t="s">
        <v>47</v>
      </c>
      <c r="D18" s="95">
        <v>7310401</v>
      </c>
      <c r="E18" s="331"/>
      <c r="F18" s="367"/>
      <c r="G18" s="368" t="s">
        <v>289</v>
      </c>
      <c r="H18" s="369"/>
      <c r="I18" s="331"/>
      <c r="J18" s="369"/>
      <c r="K18" s="369"/>
      <c r="L18" s="367"/>
    </row>
    <row r="19" spans="1:12" ht="39.75" customHeight="1">
      <c r="A19" s="95">
        <v>13</v>
      </c>
      <c r="B19" s="93" t="s">
        <v>28</v>
      </c>
      <c r="C19" s="306" t="s">
        <v>49</v>
      </c>
      <c r="D19" s="95">
        <v>7760101</v>
      </c>
      <c r="E19" s="331"/>
      <c r="F19" s="367"/>
      <c r="G19" s="370"/>
      <c r="H19" s="369"/>
      <c r="I19" s="331"/>
      <c r="J19" s="369"/>
      <c r="K19" s="369"/>
      <c r="L19" s="367"/>
    </row>
    <row r="20" spans="1:12" ht="54.75">
      <c r="A20" s="95">
        <v>14</v>
      </c>
      <c r="B20" s="93" t="s">
        <v>28</v>
      </c>
      <c r="C20" s="101" t="s">
        <v>24</v>
      </c>
      <c r="D20" s="95">
        <v>7420201</v>
      </c>
      <c r="E20" s="331"/>
      <c r="F20" s="367"/>
      <c r="G20" s="95" t="s">
        <v>290</v>
      </c>
      <c r="H20" s="369"/>
      <c r="I20" s="331"/>
      <c r="J20" s="369"/>
      <c r="K20" s="369"/>
      <c r="L20" s="367"/>
    </row>
    <row r="21" spans="1:12" ht="41.25">
      <c r="A21" s="95">
        <v>15</v>
      </c>
      <c r="B21" s="93" t="s">
        <v>28</v>
      </c>
      <c r="C21" s="306" t="s">
        <v>48</v>
      </c>
      <c r="D21" s="95">
        <v>7440112</v>
      </c>
      <c r="E21" s="331"/>
      <c r="F21" s="367"/>
      <c r="G21" s="95" t="s">
        <v>291</v>
      </c>
      <c r="H21" s="369"/>
      <c r="I21" s="331"/>
      <c r="J21" s="369"/>
      <c r="K21" s="369"/>
      <c r="L21" s="367"/>
    </row>
    <row r="22" spans="1:12" ht="41.25">
      <c r="A22" s="95">
        <v>16</v>
      </c>
      <c r="B22" s="93" t="s">
        <v>28</v>
      </c>
      <c r="C22" s="306" t="s">
        <v>46</v>
      </c>
      <c r="D22" s="95">
        <v>7480201</v>
      </c>
      <c r="E22" s="331"/>
      <c r="F22" s="367"/>
      <c r="G22" s="95" t="s">
        <v>292</v>
      </c>
      <c r="H22" s="369"/>
      <c r="I22" s="331"/>
      <c r="J22" s="369"/>
      <c r="K22" s="369"/>
      <c r="L22" s="367"/>
    </row>
    <row r="23" spans="1:12" ht="20.25" customHeight="1">
      <c r="A23" s="95">
        <v>17</v>
      </c>
      <c r="B23" s="93" t="s">
        <v>28</v>
      </c>
      <c r="C23" s="101" t="s">
        <v>48</v>
      </c>
      <c r="D23" s="95">
        <v>7440112</v>
      </c>
      <c r="E23" s="331" t="s">
        <v>285</v>
      </c>
      <c r="F23" s="367"/>
      <c r="G23" s="368" t="s">
        <v>293</v>
      </c>
      <c r="H23" s="369"/>
      <c r="I23" s="371" t="s">
        <v>173</v>
      </c>
      <c r="J23" s="369"/>
      <c r="K23" s="369"/>
      <c r="L23" s="367"/>
    </row>
    <row r="24" spans="1:12" ht="20.25" customHeight="1">
      <c r="A24" s="95">
        <v>18</v>
      </c>
      <c r="B24" s="93" t="s">
        <v>28</v>
      </c>
      <c r="C24" s="101" t="s">
        <v>107</v>
      </c>
      <c r="D24" s="95">
        <v>7850101</v>
      </c>
      <c r="E24" s="331"/>
      <c r="F24" s="367"/>
      <c r="G24" s="369"/>
      <c r="H24" s="369"/>
      <c r="I24" s="372"/>
      <c r="J24" s="369"/>
      <c r="K24" s="369"/>
      <c r="L24" s="367"/>
    </row>
    <row r="25" spans="1:12" ht="20.25" customHeight="1">
      <c r="A25" s="95">
        <v>19</v>
      </c>
      <c r="B25" s="93" t="s">
        <v>28</v>
      </c>
      <c r="C25" s="101" t="s">
        <v>24</v>
      </c>
      <c r="D25" s="95">
        <v>7420201</v>
      </c>
      <c r="E25" s="331"/>
      <c r="F25" s="367"/>
      <c r="G25" s="370"/>
      <c r="H25" s="369"/>
      <c r="I25" s="372"/>
      <c r="J25" s="369"/>
      <c r="K25" s="369"/>
      <c r="L25" s="367"/>
    </row>
    <row r="26" spans="1:12" ht="20.25" customHeight="1">
      <c r="A26" s="95">
        <v>20</v>
      </c>
      <c r="B26" s="93" t="s">
        <v>28</v>
      </c>
      <c r="C26" s="101" t="s">
        <v>150</v>
      </c>
      <c r="D26" s="95">
        <v>7420201</v>
      </c>
      <c r="E26" s="331"/>
      <c r="F26" s="367"/>
      <c r="G26" s="368" t="s">
        <v>294</v>
      </c>
      <c r="H26" s="369"/>
      <c r="I26" s="372"/>
      <c r="J26" s="369"/>
      <c r="K26" s="369"/>
      <c r="L26" s="367"/>
    </row>
    <row r="27" spans="1:12" ht="20.25" customHeight="1">
      <c r="A27" s="95">
        <v>21</v>
      </c>
      <c r="B27" s="93" t="s">
        <v>28</v>
      </c>
      <c r="C27" s="101" t="s">
        <v>47</v>
      </c>
      <c r="D27" s="95">
        <v>7310401</v>
      </c>
      <c r="E27" s="331"/>
      <c r="F27" s="367"/>
      <c r="G27" s="369"/>
      <c r="H27" s="369"/>
      <c r="I27" s="372"/>
      <c r="J27" s="369"/>
      <c r="K27" s="369"/>
      <c r="L27" s="367"/>
    </row>
    <row r="28" spans="1:12" ht="20.25" customHeight="1">
      <c r="A28" s="95">
        <v>22</v>
      </c>
      <c r="B28" s="93" t="s">
        <v>28</v>
      </c>
      <c r="C28" s="101" t="s">
        <v>107</v>
      </c>
      <c r="D28" s="95">
        <v>7850101</v>
      </c>
      <c r="E28" s="331"/>
      <c r="F28" s="367"/>
      <c r="G28" s="370"/>
      <c r="H28" s="369"/>
      <c r="I28" s="372"/>
      <c r="J28" s="369"/>
      <c r="K28" s="369"/>
      <c r="L28" s="367"/>
    </row>
    <row r="29" spans="1:12" ht="13.5">
      <c r="A29" s="95">
        <v>23</v>
      </c>
      <c r="B29" s="93" t="s">
        <v>28</v>
      </c>
      <c r="C29" s="101" t="s">
        <v>32</v>
      </c>
      <c r="D29" s="95">
        <v>7310630</v>
      </c>
      <c r="E29" s="331"/>
      <c r="F29" s="367"/>
      <c r="G29" s="368" t="s">
        <v>295</v>
      </c>
      <c r="H29" s="369"/>
      <c r="I29" s="372"/>
      <c r="J29" s="369"/>
      <c r="K29" s="369"/>
      <c r="L29" s="367"/>
    </row>
    <row r="30" spans="1:12" ht="13.5">
      <c r="A30" s="95">
        <v>24</v>
      </c>
      <c r="B30" s="93" t="s">
        <v>28</v>
      </c>
      <c r="C30" s="101" t="s">
        <v>43</v>
      </c>
      <c r="D30" s="95">
        <v>7229030</v>
      </c>
      <c r="E30" s="331"/>
      <c r="F30" s="367"/>
      <c r="G30" s="369"/>
      <c r="H30" s="369"/>
      <c r="I30" s="372"/>
      <c r="J30" s="369"/>
      <c r="K30" s="369"/>
      <c r="L30" s="367"/>
    </row>
    <row r="31" spans="1:12" ht="13.5">
      <c r="A31" s="95">
        <v>25</v>
      </c>
      <c r="B31" s="93" t="s">
        <v>28</v>
      </c>
      <c r="C31" s="101" t="s">
        <v>35</v>
      </c>
      <c r="D31" s="95">
        <v>7229040</v>
      </c>
      <c r="E31" s="331"/>
      <c r="F31" s="367"/>
      <c r="G31" s="369"/>
      <c r="H31" s="369"/>
      <c r="I31" s="372"/>
      <c r="J31" s="369"/>
      <c r="K31" s="369"/>
      <c r="L31" s="367"/>
    </row>
    <row r="32" spans="1:12" ht="13.5">
      <c r="A32" s="95">
        <v>26</v>
      </c>
      <c r="B32" s="93" t="s">
        <v>28</v>
      </c>
      <c r="C32" s="101" t="s">
        <v>47</v>
      </c>
      <c r="D32" s="95">
        <v>7310401</v>
      </c>
      <c r="E32" s="331"/>
      <c r="F32" s="367"/>
      <c r="G32" s="369"/>
      <c r="H32" s="369"/>
      <c r="I32" s="372"/>
      <c r="J32" s="369"/>
      <c r="K32" s="369"/>
      <c r="L32" s="367"/>
    </row>
    <row r="33" spans="1:12" ht="13.5">
      <c r="A33" s="95">
        <v>27</v>
      </c>
      <c r="B33" s="93" t="s">
        <v>28</v>
      </c>
      <c r="C33" s="101" t="s">
        <v>106</v>
      </c>
      <c r="D33" s="95">
        <v>7320101</v>
      </c>
      <c r="E33" s="331"/>
      <c r="F33" s="367"/>
      <c r="G33" s="370"/>
      <c r="H33" s="369"/>
      <c r="I33" s="372"/>
      <c r="J33" s="369"/>
      <c r="K33" s="369"/>
      <c r="L33" s="367"/>
    </row>
    <row r="34" spans="1:12" ht="13.5">
      <c r="A34" s="95">
        <v>28</v>
      </c>
      <c r="B34" s="93" t="s">
        <v>28</v>
      </c>
      <c r="C34" s="101" t="s">
        <v>151</v>
      </c>
      <c r="D34" s="95">
        <v>7229010</v>
      </c>
      <c r="E34" s="331"/>
      <c r="F34" s="367"/>
      <c r="G34" s="368" t="s">
        <v>296</v>
      </c>
      <c r="H34" s="369"/>
      <c r="I34" s="372"/>
      <c r="J34" s="369"/>
      <c r="K34" s="369"/>
      <c r="L34" s="367"/>
    </row>
    <row r="35" spans="1:12" ht="30" customHeight="1">
      <c r="A35" s="95">
        <v>29</v>
      </c>
      <c r="B35" s="93" t="s">
        <v>28</v>
      </c>
      <c r="C35" s="101" t="s">
        <v>32</v>
      </c>
      <c r="D35" s="95">
        <v>7310630</v>
      </c>
      <c r="E35" s="331"/>
      <c r="F35" s="367"/>
      <c r="G35" s="369"/>
      <c r="H35" s="369"/>
      <c r="I35" s="372"/>
      <c r="J35" s="369"/>
      <c r="K35" s="369"/>
      <c r="L35" s="367"/>
    </row>
    <row r="36" spans="1:12" ht="19.5" customHeight="1">
      <c r="A36" s="95">
        <v>30</v>
      </c>
      <c r="B36" s="93" t="s">
        <v>28</v>
      </c>
      <c r="C36" s="101" t="s">
        <v>35</v>
      </c>
      <c r="D36" s="95">
        <v>7229040</v>
      </c>
      <c r="E36" s="331"/>
      <c r="F36" s="367"/>
      <c r="G36" s="370"/>
      <c r="H36" s="369"/>
      <c r="I36" s="372"/>
      <c r="J36" s="369"/>
      <c r="K36" s="369"/>
      <c r="L36" s="367"/>
    </row>
    <row r="37" spans="1:12" ht="41.25">
      <c r="A37" s="95">
        <v>31</v>
      </c>
      <c r="B37" s="93" t="s">
        <v>28</v>
      </c>
      <c r="C37" s="101" t="s">
        <v>149</v>
      </c>
      <c r="D37" s="95">
        <v>7310501</v>
      </c>
      <c r="E37" s="331"/>
      <c r="F37" s="367"/>
      <c r="G37" s="95" t="s">
        <v>297</v>
      </c>
      <c r="H37" s="369"/>
      <c r="I37" s="372"/>
      <c r="J37" s="369"/>
      <c r="K37" s="369"/>
      <c r="L37" s="367"/>
    </row>
    <row r="38" spans="1:12" ht="41.25">
      <c r="A38" s="95">
        <v>32</v>
      </c>
      <c r="B38" s="93" t="s">
        <v>28</v>
      </c>
      <c r="C38" s="101" t="s">
        <v>46</v>
      </c>
      <c r="D38" s="95">
        <v>7480201</v>
      </c>
      <c r="E38" s="331"/>
      <c r="F38" s="367"/>
      <c r="G38" s="95" t="s">
        <v>298</v>
      </c>
      <c r="H38" s="369"/>
      <c r="I38" s="372"/>
      <c r="J38" s="369"/>
      <c r="K38" s="369"/>
      <c r="L38" s="367"/>
    </row>
    <row r="39" spans="1:12" ht="32.25" customHeight="1">
      <c r="A39" s="95">
        <v>33</v>
      </c>
      <c r="B39" s="93" t="s">
        <v>28</v>
      </c>
      <c r="C39" s="101" t="s">
        <v>49</v>
      </c>
      <c r="D39" s="95">
        <v>7760101</v>
      </c>
      <c r="E39" s="331"/>
      <c r="F39" s="367"/>
      <c r="G39" s="368" t="s">
        <v>299</v>
      </c>
      <c r="H39" s="369"/>
      <c r="I39" s="372"/>
      <c r="J39" s="369"/>
      <c r="K39" s="369"/>
      <c r="L39" s="367"/>
    </row>
    <row r="40" spans="1:12" ht="39" customHeight="1">
      <c r="A40" s="95">
        <v>34</v>
      </c>
      <c r="B40" s="93" t="s">
        <v>28</v>
      </c>
      <c r="C40" s="101" t="s">
        <v>47</v>
      </c>
      <c r="D40" s="95">
        <v>7310401</v>
      </c>
      <c r="E40" s="331"/>
      <c r="F40" s="367"/>
      <c r="G40" s="370"/>
      <c r="H40" s="369"/>
      <c r="I40" s="372"/>
      <c r="J40" s="369"/>
      <c r="K40" s="369"/>
      <c r="L40" s="367"/>
    </row>
    <row r="41" spans="1:12" ht="36" customHeight="1">
      <c r="A41" s="95">
        <v>35</v>
      </c>
      <c r="B41" s="93" t="s">
        <v>28</v>
      </c>
      <c r="C41" s="306" t="s">
        <v>47</v>
      </c>
      <c r="D41" s="95">
        <v>7310401</v>
      </c>
      <c r="E41" s="368" t="s">
        <v>285</v>
      </c>
      <c r="F41" s="367"/>
      <c r="G41" s="368" t="s">
        <v>300</v>
      </c>
      <c r="H41" s="369"/>
      <c r="I41" s="372"/>
      <c r="J41" s="369"/>
      <c r="K41" s="369"/>
      <c r="L41" s="367"/>
    </row>
    <row r="42" spans="1:12" ht="33.75" customHeight="1">
      <c r="A42" s="95">
        <v>36</v>
      </c>
      <c r="B42" s="93" t="s">
        <v>28</v>
      </c>
      <c r="C42" s="306" t="s">
        <v>49</v>
      </c>
      <c r="D42" s="95">
        <v>7760101</v>
      </c>
      <c r="E42" s="369"/>
      <c r="F42" s="367"/>
      <c r="G42" s="370"/>
      <c r="H42" s="369"/>
      <c r="I42" s="372"/>
      <c r="J42" s="369"/>
      <c r="K42" s="369"/>
      <c r="L42" s="367"/>
    </row>
    <row r="43" spans="1:12" ht="69">
      <c r="A43" s="95">
        <v>37</v>
      </c>
      <c r="B43" s="93" t="s">
        <v>28</v>
      </c>
      <c r="C43" s="101" t="s">
        <v>24</v>
      </c>
      <c r="D43" s="95">
        <v>7420201</v>
      </c>
      <c r="E43" s="369"/>
      <c r="F43" s="367"/>
      <c r="G43" s="95" t="s">
        <v>301</v>
      </c>
      <c r="H43" s="369"/>
      <c r="I43" s="372"/>
      <c r="J43" s="369"/>
      <c r="K43" s="369"/>
      <c r="L43" s="367"/>
    </row>
    <row r="44" spans="1:12" ht="41.25">
      <c r="A44" s="95">
        <v>38</v>
      </c>
      <c r="B44" s="93" t="s">
        <v>28</v>
      </c>
      <c r="C44" s="306" t="s">
        <v>48</v>
      </c>
      <c r="D44" s="95">
        <v>7440112</v>
      </c>
      <c r="E44" s="369"/>
      <c r="F44" s="367"/>
      <c r="G44" s="95" t="s">
        <v>302</v>
      </c>
      <c r="H44" s="369"/>
      <c r="I44" s="372"/>
      <c r="J44" s="369"/>
      <c r="K44" s="369"/>
      <c r="L44" s="367"/>
    </row>
    <row r="45" spans="1:12" ht="54.75">
      <c r="A45" s="95">
        <v>39</v>
      </c>
      <c r="B45" s="93" t="s">
        <v>28</v>
      </c>
      <c r="C45" s="306" t="s">
        <v>46</v>
      </c>
      <c r="D45" s="95">
        <v>7480201</v>
      </c>
      <c r="E45" s="369"/>
      <c r="F45" s="367"/>
      <c r="G45" s="95" t="s">
        <v>303</v>
      </c>
      <c r="H45" s="369"/>
      <c r="I45" s="372"/>
      <c r="J45" s="369"/>
      <c r="K45" s="369"/>
      <c r="L45" s="367"/>
    </row>
    <row r="46" spans="1:12" ht="41.25">
      <c r="A46" s="95">
        <v>40</v>
      </c>
      <c r="B46" s="93" t="s">
        <v>28</v>
      </c>
      <c r="C46" s="101" t="s">
        <v>130</v>
      </c>
      <c r="D46" s="97">
        <v>7520401</v>
      </c>
      <c r="E46" s="370"/>
      <c r="F46" s="367"/>
      <c r="G46" s="304" t="s">
        <v>304</v>
      </c>
      <c r="H46" s="369"/>
      <c r="I46" s="372"/>
      <c r="J46" s="369"/>
      <c r="K46" s="369"/>
      <c r="L46" s="367"/>
    </row>
    <row r="47" spans="1:12" ht="16.5" customHeight="1">
      <c r="A47" s="95">
        <v>41</v>
      </c>
      <c r="B47" s="93" t="s">
        <v>28</v>
      </c>
      <c r="C47" s="101" t="s">
        <v>147</v>
      </c>
      <c r="D47" s="95">
        <v>7440112</v>
      </c>
      <c r="E47" s="331" t="s">
        <v>285</v>
      </c>
      <c r="F47" s="367"/>
      <c r="G47" s="368" t="s">
        <v>305</v>
      </c>
      <c r="H47" s="369"/>
      <c r="I47" s="331">
        <v>230</v>
      </c>
      <c r="J47" s="369"/>
      <c r="K47" s="369"/>
      <c r="L47" s="367"/>
    </row>
    <row r="48" spans="1:12" ht="13.5">
      <c r="A48" s="95">
        <v>42</v>
      </c>
      <c r="B48" s="93" t="s">
        <v>28</v>
      </c>
      <c r="C48" s="101" t="s">
        <v>24</v>
      </c>
      <c r="D48" s="95">
        <v>7420201</v>
      </c>
      <c r="E48" s="331"/>
      <c r="F48" s="367"/>
      <c r="G48" s="369"/>
      <c r="H48" s="369"/>
      <c r="I48" s="331"/>
      <c r="J48" s="369"/>
      <c r="K48" s="369"/>
      <c r="L48" s="367"/>
    </row>
    <row r="49" spans="1:12" ht="13.5">
      <c r="A49" s="95">
        <v>43</v>
      </c>
      <c r="B49" s="93" t="s">
        <v>28</v>
      </c>
      <c r="C49" s="101" t="s">
        <v>107</v>
      </c>
      <c r="D49" s="95">
        <v>7850101</v>
      </c>
      <c r="E49" s="331"/>
      <c r="F49" s="367"/>
      <c r="G49" s="369"/>
      <c r="H49" s="369"/>
      <c r="I49" s="331"/>
      <c r="J49" s="369"/>
      <c r="K49" s="369"/>
      <c r="L49" s="367"/>
    </row>
    <row r="50" spans="1:12" ht="13.5" customHeight="1">
      <c r="A50" s="95">
        <v>44</v>
      </c>
      <c r="B50" s="93" t="s">
        <v>28</v>
      </c>
      <c r="C50" s="101" t="s">
        <v>130</v>
      </c>
      <c r="D50" s="97">
        <v>7520401</v>
      </c>
      <c r="E50" s="331"/>
      <c r="F50" s="367"/>
      <c r="G50" s="370"/>
      <c r="H50" s="369"/>
      <c r="I50" s="331"/>
      <c r="J50" s="369"/>
      <c r="K50" s="369"/>
      <c r="L50" s="367"/>
    </row>
    <row r="51" spans="1:12" ht="13.5">
      <c r="A51" s="95">
        <v>45</v>
      </c>
      <c r="B51" s="93" t="s">
        <v>28</v>
      </c>
      <c r="C51" s="101" t="s">
        <v>32</v>
      </c>
      <c r="D51" s="95">
        <v>7310630</v>
      </c>
      <c r="E51" s="331"/>
      <c r="F51" s="367"/>
      <c r="G51" s="331" t="s">
        <v>306</v>
      </c>
      <c r="H51" s="369"/>
      <c r="I51" s="331"/>
      <c r="J51" s="369"/>
      <c r="K51" s="369"/>
      <c r="L51" s="367"/>
    </row>
    <row r="52" spans="1:12" ht="13.5">
      <c r="A52" s="95">
        <v>46</v>
      </c>
      <c r="B52" s="93" t="s">
        <v>28</v>
      </c>
      <c r="C52" s="101" t="s">
        <v>148</v>
      </c>
      <c r="D52" s="95">
        <v>7229030</v>
      </c>
      <c r="E52" s="331"/>
      <c r="F52" s="367"/>
      <c r="G52" s="331"/>
      <c r="H52" s="369"/>
      <c r="I52" s="331"/>
      <c r="J52" s="369"/>
      <c r="K52" s="369"/>
      <c r="L52" s="367"/>
    </row>
    <row r="53" spans="1:12" ht="13.5">
      <c r="A53" s="95">
        <v>47</v>
      </c>
      <c r="B53" s="93" t="s">
        <v>28</v>
      </c>
      <c r="C53" s="101" t="s">
        <v>40</v>
      </c>
      <c r="D53" s="95">
        <v>7229010</v>
      </c>
      <c r="E53" s="331"/>
      <c r="F53" s="367"/>
      <c r="G53" s="331"/>
      <c r="H53" s="369"/>
      <c r="I53" s="331"/>
      <c r="J53" s="369"/>
      <c r="K53" s="369"/>
      <c r="L53" s="367"/>
    </row>
    <row r="54" spans="1:12" ht="13.5">
      <c r="A54" s="95">
        <v>48</v>
      </c>
      <c r="B54" s="93" t="s">
        <v>28</v>
      </c>
      <c r="C54" s="101" t="s">
        <v>35</v>
      </c>
      <c r="D54" s="95">
        <v>7229040</v>
      </c>
      <c r="E54" s="331"/>
      <c r="F54" s="367"/>
      <c r="G54" s="331"/>
      <c r="H54" s="369"/>
      <c r="I54" s="331"/>
      <c r="J54" s="369"/>
      <c r="K54" s="369"/>
      <c r="L54" s="367"/>
    </row>
    <row r="55" spans="1:12" ht="13.5">
      <c r="A55" s="95">
        <v>49</v>
      </c>
      <c r="B55" s="93" t="s">
        <v>28</v>
      </c>
      <c r="C55" s="101" t="s">
        <v>106</v>
      </c>
      <c r="D55" s="95">
        <v>7320101</v>
      </c>
      <c r="E55" s="331"/>
      <c r="F55" s="367"/>
      <c r="G55" s="331"/>
      <c r="H55" s="369"/>
      <c r="I55" s="331"/>
      <c r="J55" s="369"/>
      <c r="K55" s="369"/>
      <c r="L55" s="367"/>
    </row>
    <row r="56" spans="1:12" ht="13.5">
      <c r="A56" s="95">
        <v>50</v>
      </c>
      <c r="B56" s="93" t="s">
        <v>28</v>
      </c>
      <c r="C56" s="101" t="s">
        <v>152</v>
      </c>
      <c r="D56" s="95">
        <v>7310501</v>
      </c>
      <c r="E56" s="331"/>
      <c r="F56" s="367"/>
      <c r="G56" s="331"/>
      <c r="H56" s="369"/>
      <c r="I56" s="331"/>
      <c r="J56" s="369"/>
      <c r="K56" s="369"/>
      <c r="L56" s="367"/>
    </row>
    <row r="57" spans="1:12" ht="33.75" customHeight="1">
      <c r="A57" s="95">
        <v>51</v>
      </c>
      <c r="B57" s="93" t="s">
        <v>28</v>
      </c>
      <c r="C57" s="101" t="s">
        <v>46</v>
      </c>
      <c r="D57" s="95">
        <v>7480201</v>
      </c>
      <c r="E57" s="331"/>
      <c r="F57" s="367"/>
      <c r="G57" s="305" t="s">
        <v>307</v>
      </c>
      <c r="H57" s="369"/>
      <c r="I57" s="331"/>
      <c r="J57" s="369"/>
      <c r="K57" s="369"/>
      <c r="L57" s="367"/>
    </row>
    <row r="58" spans="1:12" ht="27">
      <c r="A58" s="331">
        <v>52</v>
      </c>
      <c r="B58" s="360" t="s">
        <v>28</v>
      </c>
      <c r="C58" s="331" t="s">
        <v>153</v>
      </c>
      <c r="D58" s="331"/>
      <c r="E58" s="331" t="s">
        <v>285</v>
      </c>
      <c r="F58" s="367"/>
      <c r="G58" s="305" t="s">
        <v>154</v>
      </c>
      <c r="H58" s="369"/>
      <c r="I58" s="95">
        <v>220</v>
      </c>
      <c r="J58" s="369"/>
      <c r="K58" s="369"/>
      <c r="L58" s="367"/>
    </row>
    <row r="59" spans="1:12" ht="82.5">
      <c r="A59" s="331"/>
      <c r="B59" s="360"/>
      <c r="C59" s="331"/>
      <c r="D59" s="331"/>
      <c r="E59" s="331"/>
      <c r="F59" s="326"/>
      <c r="G59" s="95" t="s">
        <v>308</v>
      </c>
      <c r="H59" s="370"/>
      <c r="I59" s="95">
        <v>210</v>
      </c>
      <c r="J59" s="370"/>
      <c r="K59" s="370"/>
      <c r="L59" s="326"/>
    </row>
  </sheetData>
  <sheetProtection/>
  <autoFilter ref="C1:C62"/>
  <mergeCells count="30">
    <mergeCell ref="E41:E46"/>
    <mergeCell ref="G47:G50"/>
    <mergeCell ref="G51:G56"/>
    <mergeCell ref="H7:H59"/>
    <mergeCell ref="G23:G25"/>
    <mergeCell ref="G26:G28"/>
    <mergeCell ref="G29:G33"/>
    <mergeCell ref="G34:G36"/>
    <mergeCell ref="G39:G40"/>
    <mergeCell ref="G41:G42"/>
    <mergeCell ref="I7:I22"/>
    <mergeCell ref="I23:I46"/>
    <mergeCell ref="G7:G10"/>
    <mergeCell ref="G11:G16"/>
    <mergeCell ref="G18:G19"/>
    <mergeCell ref="A58:A59"/>
    <mergeCell ref="B58:B59"/>
    <mergeCell ref="C58:C59"/>
    <mergeCell ref="D58:D59"/>
    <mergeCell ref="E58:E59"/>
    <mergeCell ref="A1:L1"/>
    <mergeCell ref="A2:L2"/>
    <mergeCell ref="E7:E22"/>
    <mergeCell ref="F7:F59"/>
    <mergeCell ref="J7:J59"/>
    <mergeCell ref="E47:E57"/>
    <mergeCell ref="K7:K59"/>
    <mergeCell ref="L7:L59"/>
    <mergeCell ref="I47:I57"/>
    <mergeCell ref="E23:E40"/>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tabSelected="1" zoomScale="115" zoomScaleNormal="115" zoomScalePageLayoutView="0" workbookViewId="0" topLeftCell="A1">
      <selection activeCell="N23" sqref="N23"/>
    </sheetView>
  </sheetViews>
  <sheetFormatPr defaultColWidth="9.28125" defaultRowHeight="12.75"/>
  <cols>
    <col min="1" max="1" width="6.421875" style="258" customWidth="1"/>
    <col min="2" max="2" width="10.28125" style="192" customWidth="1"/>
    <col min="3" max="3" width="39.00390625" style="57" bestFit="1" customWidth="1"/>
    <col min="4" max="4" width="9.140625" style="192" customWidth="1"/>
    <col min="5" max="5" width="8.57421875" style="236" bestFit="1" customWidth="1"/>
    <col min="6" max="6" width="5.8515625" style="192" bestFit="1" customWidth="1"/>
    <col min="7" max="7" width="6.7109375" style="192" bestFit="1" customWidth="1"/>
    <col min="8" max="8" width="6.28125" style="192" bestFit="1" customWidth="1"/>
    <col min="9" max="9" width="7.8515625" style="192" bestFit="1" customWidth="1"/>
    <col min="10" max="10" width="11.28125" style="192" bestFit="1" customWidth="1"/>
    <col min="11" max="11" width="10.28125" style="192" bestFit="1" customWidth="1"/>
    <col min="12" max="12" width="5.140625" style="192" bestFit="1" customWidth="1"/>
    <col min="13" max="16384" width="9.28125" style="57" customWidth="1"/>
  </cols>
  <sheetData>
    <row r="1" spans="4:15" ht="17.25">
      <c r="D1" s="234" t="s">
        <v>231</v>
      </c>
      <c r="E1" s="235"/>
      <c r="F1" s="235"/>
      <c r="G1" s="235"/>
      <c r="H1" s="235"/>
      <c r="I1" s="235"/>
      <c r="J1" s="235"/>
      <c r="K1" s="235"/>
      <c r="L1" s="235"/>
      <c r="M1" s="235"/>
      <c r="N1" s="235"/>
      <c r="O1" s="235"/>
    </row>
    <row r="2" ht="13.5">
      <c r="D2" s="192" t="s">
        <v>159</v>
      </c>
    </row>
    <row r="3" ht="13.5">
      <c r="A3" s="259" t="s">
        <v>321</v>
      </c>
    </row>
    <row r="4" spans="1:12" ht="47.25" customHeight="1">
      <c r="A4" s="67" t="s">
        <v>1</v>
      </c>
      <c r="B4" s="67" t="s">
        <v>19</v>
      </c>
      <c r="C4" s="67" t="s">
        <v>25</v>
      </c>
      <c r="D4" s="67" t="s">
        <v>4</v>
      </c>
      <c r="E4" s="67" t="s">
        <v>160</v>
      </c>
      <c r="F4" s="67" t="s">
        <v>161</v>
      </c>
      <c r="G4" s="67" t="s">
        <v>162</v>
      </c>
      <c r="H4" s="67" t="s">
        <v>163</v>
      </c>
      <c r="I4" s="67" t="s">
        <v>164</v>
      </c>
      <c r="J4" s="67" t="s">
        <v>165</v>
      </c>
      <c r="K4" s="67" t="s">
        <v>166</v>
      </c>
      <c r="L4" s="67" t="s">
        <v>7</v>
      </c>
    </row>
    <row r="5" spans="1:12" ht="13.5">
      <c r="A5" s="238" t="s">
        <v>5</v>
      </c>
      <c r="B5" s="238" t="s">
        <v>8</v>
      </c>
      <c r="C5" s="238" t="s">
        <v>9</v>
      </c>
      <c r="D5" s="238" t="s">
        <v>10</v>
      </c>
      <c r="E5" s="238" t="s">
        <v>11</v>
      </c>
      <c r="F5" s="238" t="s">
        <v>12</v>
      </c>
      <c r="G5" s="238" t="s">
        <v>13</v>
      </c>
      <c r="H5" s="238" t="s">
        <v>14</v>
      </c>
      <c r="I5" s="238" t="s">
        <v>15</v>
      </c>
      <c r="J5" s="238" t="s">
        <v>20</v>
      </c>
      <c r="K5" s="238" t="s">
        <v>21</v>
      </c>
      <c r="L5" s="239"/>
    </row>
    <row r="6" spans="1:13" s="237" customFormat="1" ht="19.5" customHeight="1">
      <c r="A6" s="240" t="s">
        <v>23</v>
      </c>
      <c r="B6" s="240" t="s">
        <v>28</v>
      </c>
      <c r="C6" s="241" t="s">
        <v>167</v>
      </c>
      <c r="D6" s="240"/>
      <c r="E6" s="242">
        <f aca="true" t="shared" si="0" ref="E6:K6">SUM(E7:E37)</f>
        <v>2710</v>
      </c>
      <c r="F6" s="242">
        <f t="shared" si="0"/>
        <v>1719</v>
      </c>
      <c r="G6" s="242">
        <f t="shared" si="0"/>
        <v>688</v>
      </c>
      <c r="H6" s="243">
        <f t="shared" si="0"/>
        <v>102</v>
      </c>
      <c r="I6" s="244">
        <f t="shared" si="0"/>
        <v>34</v>
      </c>
      <c r="J6" s="244">
        <f t="shared" si="0"/>
        <v>125</v>
      </c>
      <c r="K6" s="244">
        <f t="shared" si="0"/>
        <v>42</v>
      </c>
      <c r="L6" s="244"/>
      <c r="M6" s="245"/>
    </row>
    <row r="7" spans="1:13" ht="19.5" customHeight="1">
      <c r="A7" s="108">
        <v>1</v>
      </c>
      <c r="B7" s="105" t="s">
        <v>28</v>
      </c>
      <c r="C7" s="246" t="s">
        <v>53</v>
      </c>
      <c r="D7" s="233">
        <v>7140202</v>
      </c>
      <c r="E7" s="244">
        <v>380</v>
      </c>
      <c r="F7" s="247">
        <f>E7-(G7+H7+J7+I7+K7)</f>
        <v>255</v>
      </c>
      <c r="G7" s="247">
        <f>ROUND(20%*E7,0)</f>
        <v>76</v>
      </c>
      <c r="H7" s="248">
        <f>ROUND(E7*4%,0)</f>
        <v>15</v>
      </c>
      <c r="I7" s="249">
        <f aca="true" t="shared" si="1" ref="I7:I24">E7*0%</f>
        <v>0</v>
      </c>
      <c r="J7" s="249">
        <f>ROUND(E7*9%,0)</f>
        <v>34</v>
      </c>
      <c r="K7" s="249">
        <f>E7*0%</f>
        <v>0</v>
      </c>
      <c r="L7" s="244"/>
      <c r="M7" s="250"/>
    </row>
    <row r="8" spans="1:13" ht="19.5" customHeight="1">
      <c r="A8" s="108">
        <v>2</v>
      </c>
      <c r="B8" s="105" t="s">
        <v>28</v>
      </c>
      <c r="C8" s="246" t="s">
        <v>33</v>
      </c>
      <c r="D8" s="251">
        <v>7140205</v>
      </c>
      <c r="E8" s="244">
        <v>40</v>
      </c>
      <c r="F8" s="247">
        <f aca="true" t="shared" si="2" ref="F8:F36">E8-(G8+H8+J8+I8+K8)</f>
        <v>27</v>
      </c>
      <c r="G8" s="247">
        <f aca="true" t="shared" si="3" ref="G8:G24">ROUND(20%*E8,0)</f>
        <v>8</v>
      </c>
      <c r="H8" s="248">
        <f aca="true" t="shared" si="4" ref="H8:H16">ROUND(E8*4%,0)</f>
        <v>2</v>
      </c>
      <c r="I8" s="249">
        <f t="shared" si="1"/>
        <v>0</v>
      </c>
      <c r="J8" s="249">
        <f aca="true" t="shared" si="5" ref="J8:J24">ROUND(E8*7%,0)</f>
        <v>3</v>
      </c>
      <c r="K8" s="249">
        <f>E8*0%</f>
        <v>0</v>
      </c>
      <c r="L8" s="244"/>
      <c r="M8" s="250"/>
    </row>
    <row r="9" spans="1:13" ht="19.5" customHeight="1">
      <c r="A9" s="108">
        <v>3</v>
      </c>
      <c r="B9" s="105" t="s">
        <v>28</v>
      </c>
      <c r="C9" s="246" t="s">
        <v>57</v>
      </c>
      <c r="D9" s="108">
        <v>7140209</v>
      </c>
      <c r="E9" s="244">
        <v>110</v>
      </c>
      <c r="F9" s="247">
        <f t="shared" si="2"/>
        <v>76</v>
      </c>
      <c r="G9" s="247">
        <f t="shared" si="3"/>
        <v>22</v>
      </c>
      <c r="H9" s="248">
        <f t="shared" si="4"/>
        <v>4</v>
      </c>
      <c r="I9" s="249">
        <f t="shared" si="1"/>
        <v>0</v>
      </c>
      <c r="J9" s="249">
        <f t="shared" si="5"/>
        <v>8</v>
      </c>
      <c r="K9" s="249">
        <f aca="true" t="shared" si="6" ref="K9:K24">E9*0%</f>
        <v>0</v>
      </c>
      <c r="L9" s="244"/>
      <c r="M9" s="250"/>
    </row>
    <row r="10" spans="1:13" ht="13.5">
      <c r="A10" s="108">
        <v>4</v>
      </c>
      <c r="B10" s="105" t="s">
        <v>28</v>
      </c>
      <c r="C10" s="246" t="s">
        <v>45</v>
      </c>
      <c r="D10" s="251">
        <v>7140210</v>
      </c>
      <c r="E10" s="244">
        <v>40</v>
      </c>
      <c r="F10" s="247">
        <f t="shared" si="2"/>
        <v>27</v>
      </c>
      <c r="G10" s="247">
        <f t="shared" si="3"/>
        <v>8</v>
      </c>
      <c r="H10" s="248">
        <f t="shared" si="4"/>
        <v>2</v>
      </c>
      <c r="I10" s="249">
        <f t="shared" si="1"/>
        <v>0</v>
      </c>
      <c r="J10" s="249">
        <f t="shared" si="5"/>
        <v>3</v>
      </c>
      <c r="K10" s="249">
        <f t="shared" si="6"/>
        <v>0</v>
      </c>
      <c r="L10" s="244"/>
      <c r="M10" s="250"/>
    </row>
    <row r="11" spans="1:13" ht="13.5">
      <c r="A11" s="108">
        <v>5</v>
      </c>
      <c r="B11" s="105" t="s">
        <v>28</v>
      </c>
      <c r="C11" s="246" t="s">
        <v>61</v>
      </c>
      <c r="D11" s="251">
        <v>7140211</v>
      </c>
      <c r="E11" s="244">
        <v>40</v>
      </c>
      <c r="F11" s="247">
        <f t="shared" si="2"/>
        <v>27</v>
      </c>
      <c r="G11" s="247">
        <f t="shared" si="3"/>
        <v>8</v>
      </c>
      <c r="H11" s="248">
        <f t="shared" si="4"/>
        <v>2</v>
      </c>
      <c r="I11" s="249">
        <f t="shared" si="1"/>
        <v>0</v>
      </c>
      <c r="J11" s="249">
        <f t="shared" si="5"/>
        <v>3</v>
      </c>
      <c r="K11" s="249">
        <f t="shared" si="6"/>
        <v>0</v>
      </c>
      <c r="L11" s="244"/>
      <c r="M11" s="250"/>
    </row>
    <row r="12" spans="1:13" ht="13.5">
      <c r="A12" s="108">
        <v>6</v>
      </c>
      <c r="B12" s="105" t="s">
        <v>28</v>
      </c>
      <c r="C12" s="246" t="s">
        <v>271</v>
      </c>
      <c r="D12" s="251">
        <v>7140212</v>
      </c>
      <c r="E12" s="244">
        <v>40</v>
      </c>
      <c r="F12" s="247">
        <f t="shared" si="2"/>
        <v>27</v>
      </c>
      <c r="G12" s="247">
        <f t="shared" si="3"/>
        <v>8</v>
      </c>
      <c r="H12" s="248">
        <f t="shared" si="4"/>
        <v>2</v>
      </c>
      <c r="I12" s="249">
        <f t="shared" si="1"/>
        <v>0</v>
      </c>
      <c r="J12" s="249">
        <f t="shared" si="5"/>
        <v>3</v>
      </c>
      <c r="K12" s="249">
        <f t="shared" si="6"/>
        <v>0</v>
      </c>
      <c r="L12" s="244"/>
      <c r="M12" s="250"/>
    </row>
    <row r="13" spans="1:13" ht="13.5">
      <c r="A13" s="108">
        <v>7</v>
      </c>
      <c r="B13" s="105" t="s">
        <v>28</v>
      </c>
      <c r="C13" s="246" t="s">
        <v>37</v>
      </c>
      <c r="D13" s="251">
        <v>7140213</v>
      </c>
      <c r="E13" s="244">
        <v>40</v>
      </c>
      <c r="F13" s="247">
        <f t="shared" si="2"/>
        <v>27</v>
      </c>
      <c r="G13" s="247">
        <f t="shared" si="3"/>
        <v>8</v>
      </c>
      <c r="H13" s="248">
        <f t="shared" si="4"/>
        <v>2</v>
      </c>
      <c r="I13" s="249">
        <f t="shared" si="1"/>
        <v>0</v>
      </c>
      <c r="J13" s="249">
        <f t="shared" si="5"/>
        <v>3</v>
      </c>
      <c r="K13" s="249">
        <f t="shared" si="6"/>
        <v>0</v>
      </c>
      <c r="L13" s="244"/>
      <c r="M13" s="250"/>
    </row>
    <row r="14" spans="1:13" ht="13.5">
      <c r="A14" s="108">
        <v>8</v>
      </c>
      <c r="B14" s="105" t="s">
        <v>28</v>
      </c>
      <c r="C14" s="246" t="s">
        <v>44</v>
      </c>
      <c r="D14" s="108">
        <v>7140217</v>
      </c>
      <c r="E14" s="244">
        <v>110</v>
      </c>
      <c r="F14" s="247">
        <f t="shared" si="2"/>
        <v>76</v>
      </c>
      <c r="G14" s="247">
        <f>ROUND(20%*E14,0)</f>
        <v>22</v>
      </c>
      <c r="H14" s="248">
        <f t="shared" si="4"/>
        <v>4</v>
      </c>
      <c r="I14" s="249">
        <f t="shared" si="1"/>
        <v>0</v>
      </c>
      <c r="J14" s="249">
        <f t="shared" si="5"/>
        <v>8</v>
      </c>
      <c r="K14" s="249">
        <f t="shared" si="6"/>
        <v>0</v>
      </c>
      <c r="L14" s="244"/>
      <c r="M14" s="250"/>
    </row>
    <row r="15" spans="1:13" ht="13.5">
      <c r="A15" s="108">
        <v>9</v>
      </c>
      <c r="B15" s="105" t="s">
        <v>28</v>
      </c>
      <c r="C15" s="246" t="s">
        <v>71</v>
      </c>
      <c r="D15" s="251">
        <v>7140218</v>
      </c>
      <c r="E15" s="244">
        <v>40</v>
      </c>
      <c r="F15" s="247">
        <f t="shared" si="2"/>
        <v>27</v>
      </c>
      <c r="G15" s="247">
        <f t="shared" si="3"/>
        <v>8</v>
      </c>
      <c r="H15" s="248">
        <f t="shared" si="4"/>
        <v>2</v>
      </c>
      <c r="I15" s="249">
        <f t="shared" si="1"/>
        <v>0</v>
      </c>
      <c r="J15" s="249">
        <f t="shared" si="5"/>
        <v>3</v>
      </c>
      <c r="K15" s="249">
        <f t="shared" si="6"/>
        <v>0</v>
      </c>
      <c r="L15" s="244"/>
      <c r="M15" s="250"/>
    </row>
    <row r="16" spans="1:13" s="192" customFormat="1" ht="13.5">
      <c r="A16" s="108">
        <v>10</v>
      </c>
      <c r="B16" s="105" t="s">
        <v>28</v>
      </c>
      <c r="C16" s="246" t="s">
        <v>74</v>
      </c>
      <c r="D16" s="108">
        <v>7140219</v>
      </c>
      <c r="E16" s="244">
        <v>55</v>
      </c>
      <c r="F16" s="247">
        <f t="shared" si="2"/>
        <v>38</v>
      </c>
      <c r="G16" s="247">
        <f t="shared" si="3"/>
        <v>11</v>
      </c>
      <c r="H16" s="248">
        <f t="shared" si="4"/>
        <v>2</v>
      </c>
      <c r="I16" s="249">
        <f t="shared" si="1"/>
        <v>0</v>
      </c>
      <c r="J16" s="249">
        <f t="shared" si="5"/>
        <v>4</v>
      </c>
      <c r="K16" s="249">
        <f t="shared" si="6"/>
        <v>0</v>
      </c>
      <c r="L16" s="244"/>
      <c r="M16" s="250"/>
    </row>
    <row r="17" spans="1:13" ht="13.5">
      <c r="A17" s="108">
        <v>11</v>
      </c>
      <c r="B17" s="105" t="s">
        <v>28</v>
      </c>
      <c r="C17" s="246" t="s">
        <v>78</v>
      </c>
      <c r="D17" s="108">
        <v>7140201</v>
      </c>
      <c r="E17" s="244">
        <v>210</v>
      </c>
      <c r="F17" s="247">
        <f t="shared" si="2"/>
        <v>132</v>
      </c>
      <c r="G17" s="247">
        <f>ROUND(30%*E17,0)</f>
        <v>63</v>
      </c>
      <c r="H17" s="248">
        <f>ROUND(E17*0%,0)</f>
        <v>0</v>
      </c>
      <c r="I17" s="249">
        <f t="shared" si="1"/>
        <v>0</v>
      </c>
      <c r="J17" s="249">
        <f t="shared" si="5"/>
        <v>15</v>
      </c>
      <c r="K17" s="249">
        <f t="shared" si="6"/>
        <v>0</v>
      </c>
      <c r="L17" s="244"/>
      <c r="M17" s="250"/>
    </row>
    <row r="18" spans="1:13" ht="13.5">
      <c r="A18" s="108">
        <v>12</v>
      </c>
      <c r="B18" s="105" t="s">
        <v>28</v>
      </c>
      <c r="C18" s="246" t="s">
        <v>81</v>
      </c>
      <c r="D18" s="251">
        <v>7140221</v>
      </c>
      <c r="E18" s="244">
        <v>75</v>
      </c>
      <c r="F18" s="247">
        <f t="shared" si="2"/>
        <v>44</v>
      </c>
      <c r="G18" s="247">
        <f>ROUND(30%*E18,0)</f>
        <v>23</v>
      </c>
      <c r="H18" s="248">
        <f>ROUND(E18*4%,0)</f>
        <v>3</v>
      </c>
      <c r="I18" s="249">
        <f t="shared" si="1"/>
        <v>0</v>
      </c>
      <c r="J18" s="249">
        <f t="shared" si="5"/>
        <v>5</v>
      </c>
      <c r="K18" s="249">
        <f t="shared" si="6"/>
        <v>0</v>
      </c>
      <c r="L18" s="244"/>
      <c r="M18" s="250"/>
    </row>
    <row r="19" spans="1:13" ht="13.5">
      <c r="A19" s="215">
        <v>13</v>
      </c>
      <c r="B19" s="213" t="s">
        <v>28</v>
      </c>
      <c r="C19" s="268" t="s">
        <v>275</v>
      </c>
      <c r="D19" s="269">
        <v>7140222</v>
      </c>
      <c r="E19" s="270">
        <v>40</v>
      </c>
      <c r="F19" s="271">
        <f t="shared" si="2"/>
        <v>23</v>
      </c>
      <c r="G19" s="271">
        <f>ROUND(30%*E19,0)</f>
        <v>12</v>
      </c>
      <c r="H19" s="272">
        <f>ROUND(E19*4%,0)</f>
        <v>2</v>
      </c>
      <c r="I19" s="273">
        <f t="shared" si="1"/>
        <v>0</v>
      </c>
      <c r="J19" s="273">
        <f t="shared" si="5"/>
        <v>3</v>
      </c>
      <c r="K19" s="273">
        <f t="shared" si="6"/>
        <v>0</v>
      </c>
      <c r="L19" s="270"/>
      <c r="M19" s="250"/>
    </row>
    <row r="20" spans="1:13" ht="13.5">
      <c r="A20" s="108">
        <v>14</v>
      </c>
      <c r="B20" s="105" t="s">
        <v>28</v>
      </c>
      <c r="C20" s="246" t="s">
        <v>50</v>
      </c>
      <c r="D20" s="108">
        <v>7140247</v>
      </c>
      <c r="E20" s="244">
        <v>110</v>
      </c>
      <c r="F20" s="247">
        <f t="shared" si="2"/>
        <v>76</v>
      </c>
      <c r="G20" s="247">
        <f t="shared" si="3"/>
        <v>22</v>
      </c>
      <c r="H20" s="248">
        <f aca="true" t="shared" si="7" ref="H20:H37">ROUND(E20*4%,0)</f>
        <v>4</v>
      </c>
      <c r="I20" s="249">
        <f t="shared" si="1"/>
        <v>0</v>
      </c>
      <c r="J20" s="249">
        <f t="shared" si="5"/>
        <v>8</v>
      </c>
      <c r="K20" s="249">
        <f t="shared" si="6"/>
        <v>0</v>
      </c>
      <c r="L20" s="244"/>
      <c r="M20" s="250"/>
    </row>
    <row r="21" spans="1:13" ht="13.5">
      <c r="A21" s="108">
        <v>15</v>
      </c>
      <c r="B21" s="105" t="s">
        <v>28</v>
      </c>
      <c r="C21" s="246" t="s">
        <v>84</v>
      </c>
      <c r="D21" s="108">
        <v>7140249</v>
      </c>
      <c r="E21" s="244">
        <v>110</v>
      </c>
      <c r="F21" s="247">
        <f t="shared" si="2"/>
        <v>76</v>
      </c>
      <c r="G21" s="247">
        <f t="shared" si="3"/>
        <v>22</v>
      </c>
      <c r="H21" s="248">
        <f t="shared" si="7"/>
        <v>4</v>
      </c>
      <c r="I21" s="249">
        <f t="shared" si="1"/>
        <v>0</v>
      </c>
      <c r="J21" s="249">
        <f t="shared" si="5"/>
        <v>8</v>
      </c>
      <c r="K21" s="249">
        <f t="shared" si="6"/>
        <v>0</v>
      </c>
      <c r="L21" s="244"/>
      <c r="M21" s="250"/>
    </row>
    <row r="22" spans="1:13" ht="13.5">
      <c r="A22" s="108">
        <v>16</v>
      </c>
      <c r="B22" s="105" t="s">
        <v>28</v>
      </c>
      <c r="C22" s="246" t="s">
        <v>34</v>
      </c>
      <c r="D22" s="108">
        <v>7140204</v>
      </c>
      <c r="E22" s="244">
        <v>55</v>
      </c>
      <c r="F22" s="247">
        <f t="shared" si="2"/>
        <v>38</v>
      </c>
      <c r="G22" s="247">
        <f t="shared" si="3"/>
        <v>11</v>
      </c>
      <c r="H22" s="248">
        <f t="shared" si="7"/>
        <v>2</v>
      </c>
      <c r="I22" s="249">
        <f t="shared" si="1"/>
        <v>0</v>
      </c>
      <c r="J22" s="249">
        <f t="shared" si="5"/>
        <v>4</v>
      </c>
      <c r="K22" s="249">
        <f t="shared" si="6"/>
        <v>0</v>
      </c>
      <c r="L22" s="244"/>
      <c r="M22" s="250"/>
    </row>
    <row r="23" spans="1:13" ht="13.5">
      <c r="A23" s="108">
        <v>17</v>
      </c>
      <c r="B23" s="105" t="s">
        <v>28</v>
      </c>
      <c r="C23" s="246" t="s">
        <v>30</v>
      </c>
      <c r="D23" s="108">
        <v>7140206</v>
      </c>
      <c r="E23" s="244">
        <v>60</v>
      </c>
      <c r="F23" s="247">
        <f t="shared" si="2"/>
        <v>36</v>
      </c>
      <c r="G23" s="247">
        <f>ROUND(30%*E23,0)</f>
        <v>18</v>
      </c>
      <c r="H23" s="248">
        <f t="shared" si="7"/>
        <v>2</v>
      </c>
      <c r="I23" s="249">
        <f t="shared" si="1"/>
        <v>0</v>
      </c>
      <c r="J23" s="249">
        <f t="shared" si="5"/>
        <v>4</v>
      </c>
      <c r="K23" s="249">
        <f t="shared" si="6"/>
        <v>0</v>
      </c>
      <c r="L23" s="244"/>
      <c r="M23" s="250"/>
    </row>
    <row r="24" spans="1:13" ht="13.5">
      <c r="A24" s="108">
        <v>18</v>
      </c>
      <c r="B24" s="105" t="s">
        <v>28</v>
      </c>
      <c r="C24" s="246" t="s">
        <v>176</v>
      </c>
      <c r="D24" s="251">
        <v>7140250</v>
      </c>
      <c r="E24" s="244">
        <v>90</v>
      </c>
      <c r="F24" s="247">
        <f t="shared" si="2"/>
        <v>62</v>
      </c>
      <c r="G24" s="247">
        <f t="shared" si="3"/>
        <v>18</v>
      </c>
      <c r="H24" s="248">
        <f t="shared" si="7"/>
        <v>4</v>
      </c>
      <c r="I24" s="249">
        <f t="shared" si="1"/>
        <v>0</v>
      </c>
      <c r="J24" s="249">
        <f t="shared" si="5"/>
        <v>6</v>
      </c>
      <c r="K24" s="249">
        <f t="shared" si="6"/>
        <v>0</v>
      </c>
      <c r="L24" s="244"/>
      <c r="M24" s="250"/>
    </row>
    <row r="25" spans="1:13" ht="13.5">
      <c r="A25" s="108">
        <v>19</v>
      </c>
      <c r="B25" s="105" t="s">
        <v>28</v>
      </c>
      <c r="C25" s="246" t="s">
        <v>88</v>
      </c>
      <c r="D25" s="108">
        <v>7420201</v>
      </c>
      <c r="E25" s="244">
        <v>50</v>
      </c>
      <c r="F25" s="247">
        <f t="shared" si="2"/>
        <v>31</v>
      </c>
      <c r="G25" s="247">
        <f>ROUND(30%*E25,0)</f>
        <v>15</v>
      </c>
      <c r="H25" s="248">
        <f t="shared" si="7"/>
        <v>2</v>
      </c>
      <c r="I25" s="249">
        <f>ROUND(E25*3%,0)</f>
        <v>2</v>
      </c>
      <c r="J25" s="249">
        <f>E25*0%</f>
        <v>0</v>
      </c>
      <c r="K25" s="249">
        <f>E25*0%</f>
        <v>0</v>
      </c>
      <c r="L25" s="244"/>
      <c r="M25" s="250"/>
    </row>
    <row r="26" spans="1:12" ht="41.25">
      <c r="A26" s="108">
        <v>20</v>
      </c>
      <c r="B26" s="105" t="s">
        <v>28</v>
      </c>
      <c r="C26" s="246" t="s">
        <v>90</v>
      </c>
      <c r="D26" s="108">
        <v>7440112</v>
      </c>
      <c r="E26" s="244">
        <v>50</v>
      </c>
      <c r="F26" s="247">
        <f t="shared" si="2"/>
        <v>29</v>
      </c>
      <c r="G26" s="247">
        <f aca="true" t="shared" si="8" ref="G26:G37">ROUND(30%*E26,0)</f>
        <v>15</v>
      </c>
      <c r="H26" s="248">
        <f t="shared" si="7"/>
        <v>2</v>
      </c>
      <c r="I26" s="249">
        <f aca="true" t="shared" si="9" ref="I26:I37">ROUND(E26*3%,0)</f>
        <v>2</v>
      </c>
      <c r="J26" s="249">
        <f aca="true" t="shared" si="10" ref="J26:J37">E26*0%</f>
        <v>0</v>
      </c>
      <c r="K26" s="249">
        <f>ROUND(E26*4%,0)</f>
        <v>2</v>
      </c>
      <c r="L26" s="244"/>
    </row>
    <row r="27" spans="1:12" ht="13.5">
      <c r="A27" s="108">
        <v>21</v>
      </c>
      <c r="B27" s="105" t="s">
        <v>28</v>
      </c>
      <c r="C27" s="252" t="s">
        <v>41</v>
      </c>
      <c r="D27" s="253">
        <v>7480201</v>
      </c>
      <c r="E27" s="240">
        <v>190</v>
      </c>
      <c r="F27" s="244">
        <f t="shared" si="2"/>
        <v>111</v>
      </c>
      <c r="G27" s="247">
        <f t="shared" si="8"/>
        <v>57</v>
      </c>
      <c r="H27" s="248">
        <f t="shared" si="7"/>
        <v>8</v>
      </c>
      <c r="I27" s="249">
        <f t="shared" si="9"/>
        <v>6</v>
      </c>
      <c r="J27" s="249">
        <f t="shared" si="10"/>
        <v>0</v>
      </c>
      <c r="K27" s="249">
        <f aca="true" t="shared" si="11" ref="K27:K37">ROUND(E27*4%,0)</f>
        <v>8</v>
      </c>
      <c r="L27" s="244"/>
    </row>
    <row r="28" spans="1:12" ht="13.5">
      <c r="A28" s="108">
        <v>22</v>
      </c>
      <c r="B28" s="253" t="s">
        <v>28</v>
      </c>
      <c r="C28" s="254" t="s">
        <v>43</v>
      </c>
      <c r="D28" s="249">
        <v>7229030</v>
      </c>
      <c r="E28" s="255">
        <v>90</v>
      </c>
      <c r="F28" s="247">
        <f t="shared" si="2"/>
        <v>52</v>
      </c>
      <c r="G28" s="248">
        <f t="shared" si="8"/>
        <v>27</v>
      </c>
      <c r="H28" s="248">
        <f t="shared" si="7"/>
        <v>4</v>
      </c>
      <c r="I28" s="249">
        <f t="shared" si="9"/>
        <v>3</v>
      </c>
      <c r="J28" s="249">
        <f t="shared" si="10"/>
        <v>0</v>
      </c>
      <c r="K28" s="249">
        <f t="shared" si="11"/>
        <v>4</v>
      </c>
      <c r="L28" s="244"/>
    </row>
    <row r="29" spans="1:12" ht="13.5">
      <c r="A29" s="108">
        <v>23</v>
      </c>
      <c r="B29" s="105" t="s">
        <v>28</v>
      </c>
      <c r="C29" s="256" t="s">
        <v>96</v>
      </c>
      <c r="D29" s="108">
        <v>7229010</v>
      </c>
      <c r="E29" s="244">
        <v>60</v>
      </c>
      <c r="F29" s="247">
        <f t="shared" si="2"/>
        <v>36</v>
      </c>
      <c r="G29" s="247">
        <f t="shared" si="8"/>
        <v>18</v>
      </c>
      <c r="H29" s="248">
        <f t="shared" si="7"/>
        <v>2</v>
      </c>
      <c r="I29" s="249">
        <f t="shared" si="9"/>
        <v>2</v>
      </c>
      <c r="J29" s="249">
        <f t="shared" si="10"/>
        <v>0</v>
      </c>
      <c r="K29" s="249">
        <f t="shared" si="11"/>
        <v>2</v>
      </c>
      <c r="L29" s="244"/>
    </row>
    <row r="30" spans="1:12" ht="13.5">
      <c r="A30" s="108">
        <v>24</v>
      </c>
      <c r="B30" s="105" t="s">
        <v>28</v>
      </c>
      <c r="C30" s="256" t="s">
        <v>105</v>
      </c>
      <c r="D30" s="108">
        <v>7229040</v>
      </c>
      <c r="E30" s="244">
        <v>60</v>
      </c>
      <c r="F30" s="247">
        <f t="shared" si="2"/>
        <v>36</v>
      </c>
      <c r="G30" s="247">
        <f t="shared" si="8"/>
        <v>18</v>
      </c>
      <c r="H30" s="248">
        <f t="shared" si="7"/>
        <v>2</v>
      </c>
      <c r="I30" s="249">
        <f t="shared" si="9"/>
        <v>2</v>
      </c>
      <c r="J30" s="249">
        <f t="shared" si="10"/>
        <v>0</v>
      </c>
      <c r="K30" s="249">
        <f t="shared" si="11"/>
        <v>2</v>
      </c>
      <c r="L30" s="244"/>
    </row>
    <row r="31" spans="1:12" ht="13.5">
      <c r="A31" s="108">
        <v>25</v>
      </c>
      <c r="B31" s="105" t="s">
        <v>28</v>
      </c>
      <c r="C31" s="246" t="s">
        <v>99</v>
      </c>
      <c r="D31" s="251">
        <v>7310501</v>
      </c>
      <c r="E31" s="244">
        <v>70</v>
      </c>
      <c r="F31" s="247">
        <f t="shared" si="2"/>
        <v>41</v>
      </c>
      <c r="G31" s="247">
        <f t="shared" si="8"/>
        <v>21</v>
      </c>
      <c r="H31" s="248">
        <f t="shared" si="7"/>
        <v>3</v>
      </c>
      <c r="I31" s="249">
        <f t="shared" si="9"/>
        <v>2</v>
      </c>
      <c r="J31" s="249">
        <f t="shared" si="10"/>
        <v>0</v>
      </c>
      <c r="K31" s="249">
        <f t="shared" si="11"/>
        <v>3</v>
      </c>
      <c r="L31" s="244"/>
    </row>
    <row r="32" spans="1:12" ht="13.5">
      <c r="A32" s="108">
        <v>26</v>
      </c>
      <c r="B32" s="105" t="s">
        <v>28</v>
      </c>
      <c r="C32" s="256" t="s">
        <v>102</v>
      </c>
      <c r="D32" s="108">
        <v>7310630</v>
      </c>
      <c r="E32" s="244">
        <v>120</v>
      </c>
      <c r="F32" s="247">
        <f t="shared" si="2"/>
        <v>70</v>
      </c>
      <c r="G32" s="247">
        <f t="shared" si="8"/>
        <v>36</v>
      </c>
      <c r="H32" s="248">
        <f t="shared" si="7"/>
        <v>5</v>
      </c>
      <c r="I32" s="249">
        <f t="shared" si="9"/>
        <v>4</v>
      </c>
      <c r="J32" s="249">
        <f t="shared" si="10"/>
        <v>0</v>
      </c>
      <c r="K32" s="249">
        <f t="shared" si="11"/>
        <v>5</v>
      </c>
      <c r="L32" s="244"/>
    </row>
    <row r="33" spans="1:13" ht="13.5">
      <c r="A33" s="108">
        <v>27</v>
      </c>
      <c r="B33" s="105" t="s">
        <v>28</v>
      </c>
      <c r="C33" s="256" t="s">
        <v>47</v>
      </c>
      <c r="D33" s="108">
        <v>7310401</v>
      </c>
      <c r="E33" s="244">
        <v>120</v>
      </c>
      <c r="F33" s="247">
        <f t="shared" si="2"/>
        <v>70</v>
      </c>
      <c r="G33" s="247">
        <f t="shared" si="8"/>
        <v>36</v>
      </c>
      <c r="H33" s="248">
        <f t="shared" si="7"/>
        <v>5</v>
      </c>
      <c r="I33" s="249">
        <f t="shared" si="9"/>
        <v>4</v>
      </c>
      <c r="J33" s="249">
        <f t="shared" si="10"/>
        <v>0</v>
      </c>
      <c r="K33" s="249">
        <f t="shared" si="11"/>
        <v>5</v>
      </c>
      <c r="L33" s="244"/>
      <c r="M33" s="257"/>
    </row>
    <row r="34" spans="1:12" ht="13.5">
      <c r="A34" s="108">
        <v>28</v>
      </c>
      <c r="B34" s="105" t="s">
        <v>28</v>
      </c>
      <c r="C34" s="256" t="s">
        <v>49</v>
      </c>
      <c r="D34" s="108">
        <v>7760101</v>
      </c>
      <c r="E34" s="244">
        <v>65</v>
      </c>
      <c r="F34" s="247">
        <f t="shared" si="2"/>
        <v>37</v>
      </c>
      <c r="G34" s="247">
        <f t="shared" si="8"/>
        <v>20</v>
      </c>
      <c r="H34" s="248">
        <f t="shared" si="7"/>
        <v>3</v>
      </c>
      <c r="I34" s="249">
        <f t="shared" si="9"/>
        <v>2</v>
      </c>
      <c r="J34" s="249">
        <f t="shared" si="10"/>
        <v>0</v>
      </c>
      <c r="K34" s="249">
        <f t="shared" si="11"/>
        <v>3</v>
      </c>
      <c r="L34" s="244"/>
    </row>
    <row r="35" spans="1:12" ht="13.5">
      <c r="A35" s="108">
        <v>29</v>
      </c>
      <c r="B35" s="105" t="s">
        <v>28</v>
      </c>
      <c r="C35" s="256" t="s">
        <v>106</v>
      </c>
      <c r="D35" s="108">
        <v>7320101</v>
      </c>
      <c r="E35" s="244">
        <v>110</v>
      </c>
      <c r="F35" s="247">
        <f t="shared" si="2"/>
        <v>66</v>
      </c>
      <c r="G35" s="247">
        <f t="shared" si="8"/>
        <v>33</v>
      </c>
      <c r="H35" s="248">
        <f t="shared" si="7"/>
        <v>4</v>
      </c>
      <c r="I35" s="249">
        <f t="shared" si="9"/>
        <v>3</v>
      </c>
      <c r="J35" s="249">
        <f t="shared" si="10"/>
        <v>0</v>
      </c>
      <c r="K35" s="249">
        <f t="shared" si="11"/>
        <v>4</v>
      </c>
      <c r="L35" s="244"/>
    </row>
    <row r="36" spans="1:12" ht="13.5">
      <c r="A36" s="108">
        <v>30</v>
      </c>
      <c r="B36" s="105" t="s">
        <v>28</v>
      </c>
      <c r="C36" s="246" t="s">
        <v>107</v>
      </c>
      <c r="D36" s="251">
        <v>7850101</v>
      </c>
      <c r="E36" s="244">
        <v>40</v>
      </c>
      <c r="F36" s="247">
        <f t="shared" si="2"/>
        <v>23</v>
      </c>
      <c r="G36" s="247">
        <f t="shared" si="8"/>
        <v>12</v>
      </c>
      <c r="H36" s="248">
        <f t="shared" si="7"/>
        <v>2</v>
      </c>
      <c r="I36" s="249">
        <f t="shared" si="9"/>
        <v>1</v>
      </c>
      <c r="J36" s="249">
        <f t="shared" si="10"/>
        <v>0</v>
      </c>
      <c r="K36" s="249">
        <f t="shared" si="11"/>
        <v>2</v>
      </c>
      <c r="L36" s="244"/>
    </row>
    <row r="37" spans="1:12" ht="13.5">
      <c r="A37" s="108">
        <v>31</v>
      </c>
      <c r="B37" s="105" t="s">
        <v>28</v>
      </c>
      <c r="C37" s="246" t="s">
        <v>130</v>
      </c>
      <c r="D37" s="251">
        <v>7520401</v>
      </c>
      <c r="E37" s="244">
        <v>40</v>
      </c>
      <c r="F37" s="247">
        <f>E37-(G37+H37+J37+I37+K37)</f>
        <v>23</v>
      </c>
      <c r="G37" s="247">
        <f t="shared" si="8"/>
        <v>12</v>
      </c>
      <c r="H37" s="248">
        <f t="shared" si="7"/>
        <v>2</v>
      </c>
      <c r="I37" s="249">
        <f t="shared" si="9"/>
        <v>1</v>
      </c>
      <c r="J37" s="249">
        <f t="shared" si="10"/>
        <v>0</v>
      </c>
      <c r="K37" s="249">
        <f t="shared" si="11"/>
        <v>2</v>
      </c>
      <c r="L37" s="244"/>
    </row>
    <row r="38" spans="6:12" ht="13.5">
      <c r="F38" s="250"/>
      <c r="G38" s="250"/>
      <c r="L38" s="250"/>
    </row>
  </sheetData>
  <sheetProtection/>
  <printOptions/>
  <pageMargins left="0.7" right="0.7" top="0.75" bottom="0.75" header="0.3" footer="0.3"/>
  <pageSetup fitToHeight="0"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E18"/>
  <sheetViews>
    <sheetView zoomScalePageLayoutView="0" workbookViewId="0" topLeftCell="A1">
      <selection activeCell="M15" sqref="M15"/>
    </sheetView>
  </sheetViews>
  <sheetFormatPr defaultColWidth="9.28125" defaultRowHeight="12.75"/>
  <cols>
    <col min="1" max="1" width="5.421875" style="3" customWidth="1"/>
    <col min="2" max="2" width="30.8515625" style="3" customWidth="1"/>
    <col min="3" max="3" width="37.7109375" style="3" customWidth="1"/>
    <col min="4" max="4" width="9.28125" style="6" customWidth="1"/>
    <col min="5" max="16384" width="9.28125" style="3" customWidth="1"/>
  </cols>
  <sheetData>
    <row r="1" spans="1:4" ht="17.25">
      <c r="A1" s="374" t="s">
        <v>203</v>
      </c>
      <c r="B1" s="374"/>
      <c r="C1" s="374"/>
      <c r="D1" s="374"/>
    </row>
    <row r="2" spans="1:4" ht="7.5" customHeight="1">
      <c r="A2" s="374"/>
      <c r="B2" s="374"/>
      <c r="C2" s="374"/>
      <c r="D2" s="374"/>
    </row>
    <row r="3" spans="1:3" s="8" customFormat="1" ht="21" customHeight="1">
      <c r="A3" s="17" t="s">
        <v>210</v>
      </c>
      <c r="C3" s="187"/>
    </row>
    <row r="4" spans="1:3" ht="14.25">
      <c r="A4" s="188"/>
      <c r="B4" s="188"/>
      <c r="C4" s="189"/>
    </row>
    <row r="5" spans="1:4" s="57" customFormat="1" ht="13.5">
      <c r="A5" s="190" t="s">
        <v>204</v>
      </c>
      <c r="B5" s="191"/>
      <c r="D5" s="192"/>
    </row>
    <row r="6" spans="1:5" ht="23.25" customHeight="1">
      <c r="A6" s="375" t="s">
        <v>227</v>
      </c>
      <c r="B6" s="375"/>
      <c r="C6" s="375"/>
      <c r="D6" s="375"/>
      <c r="E6" s="375"/>
    </row>
    <row r="7" ht="25.5" customHeight="1">
      <c r="A7" s="3" t="s">
        <v>206</v>
      </c>
    </row>
    <row r="8" spans="1:4" ht="44.25" customHeight="1">
      <c r="A8" s="376" t="s">
        <v>228</v>
      </c>
      <c r="B8" s="376"/>
      <c r="C8" s="376"/>
      <c r="D8" s="376"/>
    </row>
    <row r="9" spans="1:4" ht="141" customHeight="1">
      <c r="A9" s="376" t="s">
        <v>229</v>
      </c>
      <c r="B9" s="376"/>
      <c r="C9" s="376"/>
      <c r="D9" s="376"/>
    </row>
    <row r="10" spans="1:4" s="6" customFormat="1" ht="114" customHeight="1">
      <c r="A10" s="376" t="s">
        <v>230</v>
      </c>
      <c r="B10" s="376"/>
      <c r="C10" s="376"/>
      <c r="D10" s="376"/>
    </row>
    <row r="11" ht="20.25" customHeight="1">
      <c r="A11" s="17" t="s">
        <v>205</v>
      </c>
    </row>
    <row r="12" ht="13.5">
      <c r="A12" s="3" t="s">
        <v>206</v>
      </c>
    </row>
    <row r="14" ht="13.5">
      <c r="A14" s="17" t="s">
        <v>207</v>
      </c>
    </row>
    <row r="15" spans="1:4" ht="45" customHeight="1">
      <c r="A15" s="373" t="s">
        <v>232</v>
      </c>
      <c r="B15" s="373"/>
      <c r="C15" s="373"/>
      <c r="D15" s="373"/>
    </row>
    <row r="17" ht="13.5">
      <c r="A17" s="17" t="s">
        <v>208</v>
      </c>
    </row>
    <row r="18" ht="13.5">
      <c r="A18" s="3" t="s">
        <v>209</v>
      </c>
    </row>
  </sheetData>
  <sheetProtection/>
  <mergeCells count="7">
    <mergeCell ref="A15:D15"/>
    <mergeCell ref="A1:D1"/>
    <mergeCell ref="A2:D2"/>
    <mergeCell ref="A6:E6"/>
    <mergeCell ref="A8:D8"/>
    <mergeCell ref="A9:D9"/>
    <mergeCell ref="A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Đàm Minh Anh</cp:lastModifiedBy>
  <cp:lastPrinted>2024-01-25T06:19:55Z</cp:lastPrinted>
  <dcterms:created xsi:type="dcterms:W3CDTF">2016-07-11T01:51:49Z</dcterms:created>
  <dcterms:modified xsi:type="dcterms:W3CDTF">2024-02-27T08:37:32Z</dcterms:modified>
  <cp:category/>
  <cp:version/>
  <cp:contentType/>
  <cp:contentStatus/>
</cp:coreProperties>
</file>